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19200" windowHeight="11490"/>
  </bookViews>
  <sheets>
    <sheet name="конструктор" sheetId="7" r:id="rId1"/>
    <sheet name="Лист1" sheetId="6" state="hidden" r:id="rId2"/>
    <sheet name="Банкетное меню" sheetId="5" r:id="rId3"/>
  </sheets>
  <definedNames>
    <definedName name="_xlnm._FilterDatabase" localSheetId="0" hidden="1">конструктор!$G$1:$G$70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7" l="1"/>
  <c r="E40" i="7"/>
  <c r="G40" i="7" s="1"/>
  <c r="D41" i="7"/>
  <c r="E41" i="7"/>
  <c r="G41" i="7"/>
  <c r="D42" i="7"/>
  <c r="E42" i="7"/>
  <c r="G42" i="7" s="1"/>
  <c r="D43" i="7"/>
  <c r="E43" i="7"/>
  <c r="G43" i="7"/>
  <c r="D44" i="7"/>
  <c r="E44" i="7"/>
  <c r="G44" i="7" s="1"/>
  <c r="D45" i="7"/>
  <c r="D46" i="7"/>
  <c r="E46" i="7"/>
  <c r="G46" i="7" s="1"/>
  <c r="D47" i="7"/>
  <c r="E47" i="7"/>
  <c r="G47" i="7"/>
  <c r="D48" i="7"/>
  <c r="E48" i="7"/>
  <c r="G48" i="7" s="1"/>
  <c r="D49" i="7"/>
  <c r="D50" i="7"/>
  <c r="E50" i="7"/>
  <c r="G50" i="7" s="1"/>
  <c r="D51" i="7"/>
  <c r="E51" i="7"/>
  <c r="G51" i="7"/>
  <c r="D52" i="7"/>
  <c r="E52" i="7"/>
  <c r="G52" i="7" s="1"/>
  <c r="D53" i="7"/>
  <c r="D54" i="7"/>
  <c r="E54" i="7"/>
  <c r="G54" i="7" s="1"/>
  <c r="D55" i="7"/>
  <c r="E55" i="7"/>
  <c r="G55" i="7"/>
  <c r="D56" i="7"/>
  <c r="E56" i="7"/>
  <c r="G56" i="7" s="1"/>
  <c r="D57" i="7"/>
  <c r="E57" i="7"/>
  <c r="G57" i="7"/>
  <c r="D58" i="7"/>
  <c r="D59" i="7"/>
  <c r="E59" i="7"/>
  <c r="G59" i="7"/>
  <c r="D60" i="7"/>
  <c r="E60" i="7"/>
  <c r="G60" i="7" s="1"/>
  <c r="D61" i="7"/>
  <c r="E61" i="7"/>
  <c r="G61" i="7"/>
  <c r="B13" i="7" l="1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12" i="7"/>
  <c r="D62" i="7" l="1"/>
  <c r="D63" i="7"/>
  <c r="D64" i="7"/>
  <c r="D65" i="7"/>
  <c r="D66" i="7"/>
  <c r="D67" i="7"/>
  <c r="E62" i="7"/>
  <c r="G62" i="7" s="1"/>
  <c r="E63" i="7"/>
  <c r="G63" i="7" s="1"/>
  <c r="E64" i="7"/>
  <c r="G64" i="7" s="1"/>
  <c r="E65" i="7"/>
  <c r="G65" i="7" s="1"/>
  <c r="E66" i="7"/>
  <c r="G66" i="7" s="1"/>
  <c r="E67" i="7"/>
  <c r="G67" i="7" s="1"/>
  <c r="C60" i="7"/>
  <c r="C61" i="7"/>
  <c r="C62" i="7"/>
  <c r="C63" i="7"/>
  <c r="C64" i="7"/>
  <c r="C65" i="7"/>
  <c r="C66" i="7"/>
  <c r="C67" i="7"/>
  <c r="C59" i="7"/>
  <c r="C55" i="7"/>
  <c r="C56" i="7"/>
  <c r="C57" i="7"/>
  <c r="C54" i="7"/>
  <c r="C41" i="7"/>
  <c r="C42" i="7"/>
  <c r="C43" i="7"/>
  <c r="C51" i="7"/>
  <c r="C52" i="7"/>
  <c r="C50" i="7"/>
  <c r="C47" i="7"/>
  <c r="C48" i="7"/>
  <c r="C46" i="7"/>
  <c r="C40" i="7"/>
  <c r="D31" i="7"/>
  <c r="D32" i="7"/>
  <c r="D33" i="7"/>
  <c r="D34" i="7"/>
  <c r="D35" i="7"/>
  <c r="D36" i="7"/>
  <c r="D37" i="7"/>
  <c r="D38" i="7"/>
  <c r="D30" i="7"/>
  <c r="E31" i="7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E30" i="7"/>
  <c r="E28" i="7"/>
  <c r="G28" i="7" s="1"/>
  <c r="E27" i="7"/>
  <c r="D28" i="7"/>
  <c r="D27" i="7"/>
  <c r="C31" i="7"/>
  <c r="C32" i="7"/>
  <c r="C33" i="7"/>
  <c r="C34" i="7"/>
  <c r="C35" i="7"/>
  <c r="C36" i="7"/>
  <c r="C37" i="7"/>
  <c r="C38" i="7"/>
  <c r="C30" i="7"/>
  <c r="C28" i="7"/>
  <c r="C27" i="7"/>
  <c r="E24" i="7"/>
  <c r="G24" i="7" s="1"/>
  <c r="E25" i="7"/>
  <c r="G25" i="7" s="1"/>
  <c r="E23" i="7"/>
  <c r="G23" i="7" s="1"/>
  <c r="E20" i="7"/>
  <c r="E21" i="7"/>
  <c r="E19" i="7"/>
  <c r="D20" i="7"/>
  <c r="D21" i="7"/>
  <c r="D19" i="7"/>
  <c r="C24" i="7"/>
  <c r="C25" i="7"/>
  <c r="C23" i="7"/>
  <c r="C20" i="7"/>
  <c r="C21" i="7"/>
  <c r="C19" i="7"/>
  <c r="E13" i="7"/>
  <c r="E14" i="7"/>
  <c r="E15" i="7"/>
  <c r="E16" i="7"/>
  <c r="E17" i="7"/>
  <c r="D13" i="7"/>
  <c r="D14" i="7"/>
  <c r="D15" i="7"/>
  <c r="D16" i="7"/>
  <c r="D17" i="7"/>
  <c r="D12" i="7"/>
  <c r="E12" i="7"/>
  <c r="G12" i="7" s="1"/>
  <c r="C14" i="7"/>
  <c r="C15" i="7"/>
  <c r="C16" i="7"/>
  <c r="C17" i="7"/>
  <c r="C13" i="7"/>
  <c r="C12" i="7"/>
  <c r="D24" i="7"/>
  <c r="D25" i="7"/>
  <c r="D23" i="7"/>
  <c r="G22" i="7"/>
  <c r="G20" i="7" l="1"/>
  <c r="G27" i="7" l="1"/>
  <c r="D29" i="7"/>
  <c r="G30" i="7"/>
  <c r="G31" i="7"/>
  <c r="G15" i="7" l="1"/>
  <c r="G16" i="7"/>
  <c r="G13" i="7" l="1"/>
  <c r="G14" i="7"/>
  <c r="G17" i="7"/>
  <c r="G19" i="7"/>
  <c r="G21" i="7"/>
  <c r="D26" i="7"/>
  <c r="G38" i="7"/>
  <c r="D39" i="7"/>
  <c r="C44" i="7"/>
  <c r="G68" i="7" l="1"/>
  <c r="P1" i="6"/>
  <c r="C8" i="6"/>
  <c r="C9" i="6"/>
  <c r="C10" i="6"/>
  <c r="C11" i="6"/>
  <c r="C12" i="6"/>
  <c r="C7" i="6"/>
  <c r="G69" i="7" l="1"/>
  <c r="G70" i="7" s="1"/>
  <c r="F8" i="7" l="1"/>
  <c r="B2" i="6"/>
  <c r="B3" i="6" l="1"/>
  <c r="B4" i="6" l="1"/>
  <c r="I12" i="6"/>
  <c r="B9" i="6"/>
  <c r="D9" i="6" s="1"/>
  <c r="E9" i="6" s="1"/>
  <c r="G9" i="6" s="1"/>
  <c r="H9" i="6" s="1"/>
  <c r="I9" i="6"/>
  <c r="B10" i="6"/>
  <c r="D10" i="6" s="1"/>
  <c r="E10" i="6" s="1"/>
  <c r="G10" i="6" s="1"/>
  <c r="I11" i="6"/>
  <c r="B7" i="6"/>
  <c r="D7" i="6" s="1"/>
  <c r="E7" i="6" s="1"/>
  <c r="G7" i="6" s="1"/>
  <c r="I10" i="6"/>
  <c r="I8" i="6"/>
  <c r="B8" i="6"/>
  <c r="D8" i="6" s="1"/>
  <c r="E8" i="6" s="1"/>
  <c r="G8" i="6" s="1"/>
  <c r="B11" i="6"/>
  <c r="D11" i="6" s="1"/>
  <c r="E11" i="6" s="1"/>
  <c r="G11" i="6" s="1"/>
  <c r="H10" i="6" s="1"/>
  <c r="B12" i="6"/>
  <c r="D12" i="6" s="1"/>
  <c r="E12" i="6" s="1"/>
  <c r="G12" i="6" s="1"/>
  <c r="H12" i="6" s="1"/>
  <c r="J12" i="6" l="1"/>
  <c r="H8" i="6"/>
  <c r="J10" i="6"/>
  <c r="H7" i="6"/>
  <c r="J7" i="6" s="1"/>
  <c r="H11" i="6"/>
  <c r="J11" i="6" s="1"/>
  <c r="J8" i="6"/>
  <c r="J9" i="6"/>
  <c r="K7" i="6" l="1"/>
  <c r="D2" i="6" s="1"/>
  <c r="C73" i="7" s="1"/>
</calcChain>
</file>

<file path=xl/comments1.xml><?xml version="1.0" encoding="utf-8"?>
<comments xmlns="http://schemas.openxmlformats.org/spreadsheetml/2006/main">
  <authors>
    <author>Автор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Укажите кол-во человек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Поле для заполнения,
проставьте номера блюд из вкладки Банкетное меню, которые Вам понравились.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Проставьте количество блюд.</t>
        </r>
      </text>
    </comment>
  </commentList>
</comments>
</file>

<file path=xl/sharedStrings.xml><?xml version="1.0" encoding="utf-8"?>
<sst xmlns="http://schemas.openxmlformats.org/spreadsheetml/2006/main" count="552" uniqueCount="340">
  <si>
    <t>Сельдь собственного посола (на гренке с картофелем и красным луком)</t>
  </si>
  <si>
    <t>90/180 г</t>
  </si>
  <si>
    <t>Ассорти солений (квашеная капуста, огурцы, помидоры, баклажаны маринованные)</t>
  </si>
  <si>
    <t>500 г</t>
  </si>
  <si>
    <t>200 г</t>
  </si>
  <si>
    <t>Горячие закуски</t>
  </si>
  <si>
    <t>Курник (блины, куриное мясо, сметана, яйцо, зелень, грибы, тесто)</t>
  </si>
  <si>
    <t>1000 г</t>
  </si>
  <si>
    <t xml:space="preserve">Жульен с куриным мясом и грибами, запеченными под сыром в конверте из слоеного теста </t>
  </si>
  <si>
    <t>140 г</t>
  </si>
  <si>
    <t>Свинина "А-ля-Рюс" (вырезка свиная, маринованная в прованских травах, запеченная в жировой сетке)</t>
  </si>
  <si>
    <t>Картофель отварной со сливочным маслом и укропом</t>
  </si>
  <si>
    <t>Холодные закуски</t>
  </si>
  <si>
    <t>Выход</t>
  </si>
  <si>
    <t xml:space="preserve">Стоим-ть </t>
  </si>
  <si>
    <t>Сумма</t>
  </si>
  <si>
    <t>Соте из кабачков</t>
  </si>
  <si>
    <t>кол-во</t>
  </si>
  <si>
    <t>Сало с чесноком, зелёным луком и ржаными гренками</t>
  </si>
  <si>
    <t>100/20/50/30 г</t>
  </si>
  <si>
    <t>Рыжик</t>
  </si>
  <si>
    <t>100 г</t>
  </si>
  <si>
    <t>Маково-ореховый</t>
  </si>
  <si>
    <t>Напитки безалкогольные</t>
  </si>
  <si>
    <t>1/200 мл</t>
  </si>
  <si>
    <t>Морс ягодный</t>
  </si>
  <si>
    <t>1000 мл</t>
  </si>
  <si>
    <t>Соки и нектары "Я" в ассортименте</t>
  </si>
  <si>
    <t>Мин. вода Нарзан / Ледяная жемчужина</t>
  </si>
  <si>
    <t>500 мл</t>
  </si>
  <si>
    <t>наименование блюда</t>
  </si>
  <si>
    <t>Сырная тарелка (сыры сулугуни, чечил, адыгейский копчёный, брынза, виноград, орехи)</t>
  </si>
  <si>
    <t>400/150 г</t>
  </si>
  <si>
    <t>Мясная тарелка (ростбиф из нежной вырезки, говяжий язык, буженина, куриный рулет)</t>
  </si>
  <si>
    <t>200/100 г</t>
  </si>
  <si>
    <t xml:space="preserve">Лосось собственного посола </t>
  </si>
  <si>
    <t>100/70 г</t>
  </si>
  <si>
    <t xml:space="preserve">Жульен с морепродуктами (мидии, креветки, кальмары), запеченными под сыром в конверте из слоеного теста </t>
  </si>
  <si>
    <t>Стейк из телятины на мангале/на гриле с овощной подгарнировкой</t>
  </si>
  <si>
    <t>Форель радужная на мангале/ на гриле  с овощами в Прованском стиле</t>
  </si>
  <si>
    <t>180/150 г</t>
  </si>
  <si>
    <t>Картофель по-деревенски (дольки картофеля, запеченные в специях)</t>
  </si>
  <si>
    <t>Шампиньоны на мангале/на гриле</t>
  </si>
  <si>
    <t>Чиз-кейк</t>
  </si>
  <si>
    <t>Шоколадный</t>
  </si>
  <si>
    <t>250 мл</t>
  </si>
  <si>
    <t>Блинчики со слабосолёным лососем, нежным сыром и красной икрой</t>
  </si>
  <si>
    <t>220/20 г</t>
  </si>
  <si>
    <t>Тирамису</t>
  </si>
  <si>
    <t>Дополнительно</t>
  </si>
  <si>
    <t>Оливки/маслины</t>
  </si>
  <si>
    <t>Соус (чесночн., южный, медово-горч., брусничный)</t>
  </si>
  <si>
    <t>Булочка светлая/темная</t>
  </si>
  <si>
    <t>30 г</t>
  </si>
  <si>
    <t>Итого</t>
  </si>
  <si>
    <t>Сервисный сбор</t>
  </si>
  <si>
    <t>МЕНЮ БАНКЕТНОЕ</t>
  </si>
  <si>
    <t>Наименование</t>
  </si>
  <si>
    <t>Овощное ассорти (огурцы, помидоры, перец болгарский, зелень)</t>
  </si>
  <si>
    <t>350 г</t>
  </si>
  <si>
    <t>Грибы маринованые</t>
  </si>
  <si>
    <t>Букет сезонных фруктов</t>
  </si>
  <si>
    <t>1600 г</t>
  </si>
  <si>
    <t>Холодец мясной</t>
  </si>
  <si>
    <t>Блинчики с красной икрой</t>
  </si>
  <si>
    <t>100/60/10 г</t>
  </si>
  <si>
    <t>Салаты</t>
  </si>
  <si>
    <t>Салат Княжеский (грибы жареные, куриная грудка, яйцо, грецкие орехи, сыр, майонез)</t>
  </si>
  <si>
    <t>250 г</t>
  </si>
  <si>
    <t>180 г</t>
  </si>
  <si>
    <t>Колбаса Домашняя(Свинина,чеснок,Сем.Горч.)</t>
  </si>
  <si>
    <t>Колбаса Казачья (куриная печень, лук, чеснок)</t>
  </si>
  <si>
    <t>Колбаса куриная (куриное мясо, специи)</t>
  </si>
  <si>
    <t>Сабурани</t>
  </si>
  <si>
    <t>Шашлык из свинины</t>
  </si>
  <si>
    <t>Шашлык из баранины</t>
  </si>
  <si>
    <t>Шашлык из говяжьей печени</t>
  </si>
  <si>
    <t>Люля-кебаб из баранины</t>
  </si>
  <si>
    <t>Люля-кебаб из говядины</t>
  </si>
  <si>
    <t>Люля-кебаб из курицы</t>
  </si>
  <si>
    <t>Филе куриной грудки в беконе</t>
  </si>
  <si>
    <t>Куриное филе, жареное на гриле с овощами в остром медовом соусе</t>
  </si>
  <si>
    <t>130/150 г</t>
  </si>
  <si>
    <t>Утка, запеченная с яблоками</t>
  </si>
  <si>
    <t>Гарниры</t>
  </si>
  <si>
    <t>Картофель фри</t>
  </si>
  <si>
    <t>Овощной рататуй</t>
  </si>
  <si>
    <t>Картофель с салом, запеченный в фольге</t>
  </si>
  <si>
    <t>Масло сливочное</t>
  </si>
  <si>
    <t>Лайм</t>
  </si>
  <si>
    <t>Лимон</t>
  </si>
  <si>
    <t>Наполеон</t>
  </si>
  <si>
    <t>Лимонад</t>
  </si>
  <si>
    <t>Узвар</t>
  </si>
  <si>
    <t>Мин. вода Елисеевская газ/негаз</t>
  </si>
  <si>
    <t>Мин. вода Джермук</t>
  </si>
  <si>
    <t>Напитки алкогольные</t>
  </si>
  <si>
    <t>750 мл</t>
  </si>
  <si>
    <t>Водка</t>
  </si>
  <si>
    <t>700 мл</t>
  </si>
  <si>
    <t>Конструктор банкетного меню</t>
  </si>
  <si>
    <t>№</t>
  </si>
  <si>
    <t>Заказчик</t>
  </si>
  <si>
    <t>дата</t>
  </si>
  <si>
    <t>кол-во человек</t>
  </si>
  <si>
    <t>Примечания</t>
  </si>
  <si>
    <t>рубли по разрядам</t>
  </si>
  <si>
    <t>один</t>
  </si>
  <si>
    <t>два</t>
  </si>
  <si>
    <t>три</t>
  </si>
  <si>
    <t>четыре</t>
  </si>
  <si>
    <t xml:space="preserve">пять </t>
  </si>
  <si>
    <t>шесть</t>
  </si>
  <si>
    <t>семь</t>
  </si>
  <si>
    <t>восемь</t>
  </si>
  <si>
    <t xml:space="preserve">девять </t>
  </si>
  <si>
    <t>десять</t>
  </si>
  <si>
    <t>одиннадцать</t>
  </si>
  <si>
    <t xml:space="preserve">двенадцать </t>
  </si>
  <si>
    <t xml:space="preserve">тринадцать </t>
  </si>
  <si>
    <t>четырнадцать</t>
  </si>
  <si>
    <t>пятнадцать</t>
  </si>
  <si>
    <t>шестьнадцать</t>
  </si>
  <si>
    <t>семьнадцать</t>
  </si>
  <si>
    <t>восемьнадцать</t>
  </si>
  <si>
    <t>девятьнадцать</t>
  </si>
  <si>
    <t>двадцать</t>
  </si>
  <si>
    <t>тридцать</t>
  </si>
  <si>
    <t>сорок</t>
  </si>
  <si>
    <t>пятьдесят</t>
  </si>
  <si>
    <t>шестьдесаят</t>
  </si>
  <si>
    <t>семьдесят</t>
  </si>
  <si>
    <t>восемьдесят</t>
  </si>
  <si>
    <t>девяносто</t>
  </si>
  <si>
    <t>сто</t>
  </si>
  <si>
    <t>двести</t>
  </si>
  <si>
    <t>триста</t>
  </si>
  <si>
    <t>четыреста</t>
  </si>
  <si>
    <t>пятьсот</t>
  </si>
  <si>
    <t>шестьсот</t>
  </si>
  <si>
    <t>семьсот</t>
  </si>
  <si>
    <t>восемьсот</t>
  </si>
  <si>
    <t>девятьсот</t>
  </si>
  <si>
    <t>тысяч</t>
  </si>
  <si>
    <t>рублей</t>
  </si>
  <si>
    <t>рубль</t>
  </si>
  <si>
    <t>рубля</t>
  </si>
  <si>
    <t>одна тысяча</t>
  </si>
  <si>
    <t>две тысячи</t>
  </si>
  <si>
    <t>три тысячи</t>
  </si>
  <si>
    <t>четыре тысячи</t>
  </si>
  <si>
    <t>пять тысяч</t>
  </si>
  <si>
    <t>шесть тысяч</t>
  </si>
  <si>
    <t>семь тысяч</t>
  </si>
  <si>
    <t>восемь тысяч</t>
  </si>
  <si>
    <t>девять тысяч</t>
  </si>
  <si>
    <t>шестьдесят</t>
  </si>
  <si>
    <t>Общая сумма к оплате:</t>
  </si>
  <si>
    <t>Салаты в стол</t>
  </si>
  <si>
    <t>Десерты ассорти</t>
  </si>
  <si>
    <t>Гарниры в стол</t>
  </si>
  <si>
    <t xml:space="preserve">Ассорти рыбных деликатесов </t>
  </si>
  <si>
    <t>195г</t>
  </si>
  <si>
    <t xml:space="preserve">Ассорти благородных сыров </t>
  </si>
  <si>
    <t>Ассотри Гастрономия (суджук, бастурма, колбаса сырокопченая)</t>
  </si>
  <si>
    <t>150/20</t>
  </si>
  <si>
    <t xml:space="preserve">Рулетики из лосося с нежным сливочным сыром </t>
  </si>
  <si>
    <t>150/40</t>
  </si>
  <si>
    <t>Салат "Капрезе"</t>
  </si>
  <si>
    <t>Цезарь с креветками</t>
  </si>
  <si>
    <t xml:space="preserve">Цезарь с курицей </t>
  </si>
  <si>
    <t xml:space="preserve">Салат с ростбифом, авокадо и сыром фета </t>
  </si>
  <si>
    <t xml:space="preserve">Теплый салат с морепродуктами  </t>
  </si>
  <si>
    <t xml:space="preserve">Салат с семгой и авокадо </t>
  </si>
  <si>
    <t xml:space="preserve">Золотой жемчуг </t>
  </si>
  <si>
    <t xml:space="preserve">Лосось под шубой </t>
  </si>
  <si>
    <t xml:space="preserve">Салат с языком и маринованными опятами </t>
  </si>
  <si>
    <t xml:space="preserve">Шашлычек из тигровых креветок </t>
  </si>
  <si>
    <t xml:space="preserve">Мидии запеченые под сырной корочкой </t>
  </si>
  <si>
    <t xml:space="preserve">Креветки на гриле </t>
  </si>
  <si>
    <t>Креветки в кисло-сладком соусе с овощами</t>
  </si>
  <si>
    <t xml:space="preserve">Жареный сыр сулугуни с бруснично-мятным соусом </t>
  </si>
  <si>
    <t>150/50</t>
  </si>
  <si>
    <t>Основные блюда из мяса</t>
  </si>
  <si>
    <t>Баранина по-Адыгейски</t>
  </si>
  <si>
    <t xml:space="preserve">Бараний окорок в тандыре  </t>
  </si>
  <si>
    <t xml:space="preserve">Каре ягненка на гриле </t>
  </si>
  <si>
    <t xml:space="preserve">Свинина запеченая с ананасом и черносливом </t>
  </si>
  <si>
    <t>Свиные ребра в тандыре</t>
  </si>
  <si>
    <t xml:space="preserve">Свинная корейка на гриле </t>
  </si>
  <si>
    <t xml:space="preserve">Утиная грудка конфи с карамелизованными яблоками и брусничным соусом </t>
  </si>
  <si>
    <t xml:space="preserve">Куриное бедро запеченое с панчетой и розмарином </t>
  </si>
  <si>
    <t xml:space="preserve">Запеченая индейка с сыром и шпинатом, карамелизованными яблоками и брусничным соусом </t>
  </si>
  <si>
    <t>Основные блюда из рыбы</t>
  </si>
  <si>
    <t xml:space="preserve">Рулетики из радужной форели в соусе из белого вина  </t>
  </si>
  <si>
    <t>Судак озовский, жаренный с луком</t>
  </si>
  <si>
    <t xml:space="preserve">Сом жареный с луком </t>
  </si>
  <si>
    <t xml:space="preserve">Филе окуня запеченое с ароматными травами </t>
  </si>
  <si>
    <t xml:space="preserve">Пеленгас жареный </t>
  </si>
  <si>
    <t xml:space="preserve">Кета на гриле </t>
  </si>
  <si>
    <t xml:space="preserve">Камбала жареная </t>
  </si>
  <si>
    <t>Семга на гриле с икорно сливочным соусом</t>
  </si>
  <si>
    <t xml:space="preserve">Блюда на мангале </t>
  </si>
  <si>
    <t>Стейк из семги на мангале с икорно сливочным соусом</t>
  </si>
  <si>
    <t>Каре ягненка на мангале</t>
  </si>
  <si>
    <t>Свинная корейка на мангале</t>
  </si>
  <si>
    <t xml:space="preserve">Люля-кебаб из индейки </t>
  </si>
  <si>
    <t xml:space="preserve">Овощи на гриле </t>
  </si>
  <si>
    <t xml:space="preserve">Картофельное пюре </t>
  </si>
  <si>
    <t xml:space="preserve">Десерты / торты </t>
  </si>
  <si>
    <t xml:space="preserve">Каравай </t>
  </si>
  <si>
    <t xml:space="preserve">1000 г </t>
  </si>
  <si>
    <t>Кока-кола</t>
  </si>
  <si>
    <t>1-16</t>
  </si>
  <si>
    <t>320 г</t>
  </si>
  <si>
    <t>250/30 г</t>
  </si>
  <si>
    <t>100/30 г</t>
  </si>
  <si>
    <t>200/25 г</t>
  </si>
  <si>
    <t>1000/200 г</t>
  </si>
  <si>
    <t>200/100/30 г</t>
  </si>
  <si>
    <t>150/100/10 г</t>
  </si>
  <si>
    <t>1000/300 г</t>
  </si>
  <si>
    <t>200/15 г</t>
  </si>
  <si>
    <t>Салаты индивидуальная подача</t>
  </si>
  <si>
    <t>17-26</t>
  </si>
  <si>
    <t>Основные блюда из рыбы и мяса   в стол или/и индивидуально</t>
  </si>
  <si>
    <t>82-87</t>
  </si>
  <si>
    <t>42-80</t>
  </si>
  <si>
    <t>89-94</t>
  </si>
  <si>
    <t>96-102</t>
  </si>
  <si>
    <t>Алкоголь</t>
  </si>
  <si>
    <t xml:space="preserve">Мин. вода Аква Вива (Сербия) </t>
  </si>
  <si>
    <t xml:space="preserve">Мин. Вода Боржоми </t>
  </si>
  <si>
    <t xml:space="preserve">Мин. вода Князь Милош (Сербия) </t>
  </si>
  <si>
    <t xml:space="preserve">Шампанское </t>
  </si>
  <si>
    <t xml:space="preserve">Шампанское Мумм Кордон Руж брют 0,75л </t>
  </si>
  <si>
    <t xml:space="preserve">Шамп. "Брют Империаль" бел. Моэт и Шандон 0,75л </t>
  </si>
  <si>
    <t xml:space="preserve">Игристое вино </t>
  </si>
  <si>
    <t>Испания</t>
  </si>
  <si>
    <t xml:space="preserve">Вино Кава Нувиана DO 0,75л с/б 11,5% игристое белое брют защищен.наимен. </t>
  </si>
  <si>
    <t>Росиия</t>
  </si>
  <si>
    <t xml:space="preserve">Вино Шато Тамань Селект Блан 0,75л с/б 10,5-12,5% игристое брют белое </t>
  </si>
  <si>
    <t xml:space="preserve">Вино Шато Тамань Селект Розе 0,75л с/б 11-13% игристое брют розовое </t>
  </si>
  <si>
    <t xml:space="preserve">Вино МЫСХАКО 0,75л с/б 12,2% игристое полусладкое белое защищ. географ.указ. </t>
  </si>
  <si>
    <t xml:space="preserve">Вино МЫСХАКО 0,75л с/б 12% игристое брют белое защищ. географ.указ. </t>
  </si>
  <si>
    <t xml:space="preserve">Абрау-Дюрсо.Виктор Дравиньи  Премиум.  0,75л с/б 10,5-13% В Ассортименте </t>
  </si>
  <si>
    <t xml:space="preserve">Абрау-Дюрсо.0,75л с/б 10,5-13% В Ассортименте </t>
  </si>
  <si>
    <t>Франция</t>
  </si>
  <si>
    <t xml:space="preserve">Вино Монпарнас 0,75л с/б 10,5% белое брют игристое </t>
  </si>
  <si>
    <t xml:space="preserve">Вино Монпарнас 0,75л с/б 10,5% белое полусладкое игристое </t>
  </si>
  <si>
    <t>Италия</t>
  </si>
  <si>
    <t>Андреола Верв Просекко Тревизо Брют</t>
  </si>
  <si>
    <t>Тихие вина</t>
  </si>
  <si>
    <t xml:space="preserve">Вино Ронрон 0,75л с/б 10,5% красное полусладкое столовое </t>
  </si>
  <si>
    <t xml:space="preserve">Вино Ронрон 0,75л с/б 11,5% белое полусладкое столовое </t>
  </si>
  <si>
    <t>Домен Шансон Пэр э Фис Шабли</t>
  </si>
  <si>
    <t>Домен де Медейян Шардоне Пэй д'Ок</t>
  </si>
  <si>
    <t>Домен де Медейян Мерло Пэй д'Ок</t>
  </si>
  <si>
    <t xml:space="preserve">Вино Боско 0,75л с/б 9% столовое белое полусладкое </t>
  </si>
  <si>
    <t xml:space="preserve">Вино Боско 0,75л с/б 9% столовое красное полусладкое </t>
  </si>
  <si>
    <t xml:space="preserve">Виньети дель Соле Пино Гриджио делле Венецие </t>
  </si>
  <si>
    <t xml:space="preserve">Виньети дель Соле Бардолино </t>
  </si>
  <si>
    <t xml:space="preserve">Вино Виденсия Виура Бланко 0,75л с/б 12% белое сухое защищен.наимен. </t>
  </si>
  <si>
    <t xml:space="preserve">Вино Виденсия Темпранильо Тинто 0,75л с/б 12% красное полусладкое защищен.геогр.указ. </t>
  </si>
  <si>
    <t>Чили</t>
  </si>
  <si>
    <t xml:space="preserve">Вино Уна Делисия Карменер 0,75л с/б 13% красное сухое защищен.наимен. </t>
  </si>
  <si>
    <t xml:space="preserve">Вино Уна Делисия Совиньон Блан 0,75л с/б 12,5% белое сухое защищен.наимен. </t>
  </si>
  <si>
    <t>Грузия</t>
  </si>
  <si>
    <t xml:space="preserve">Вино Алазанская долина 0,75л с/б 11-12% столовое белое полусладкое </t>
  </si>
  <si>
    <t xml:space="preserve">Вино Алазанская долина 0,75л с/б 12-13,5% столовое красное полусладкое </t>
  </si>
  <si>
    <t xml:space="preserve">Вино Киндзмараули 0,75л с/б 12-13% защищ.наимен. красное полуслад </t>
  </si>
  <si>
    <t xml:space="preserve">Вино Саперави 0,75л с/б 13,5% столовое красное сухое </t>
  </si>
  <si>
    <t xml:space="preserve">Вино Цинандали 0,75л с/б 12-13% защищ.наимен белое сухое </t>
  </si>
  <si>
    <t>Кубань</t>
  </si>
  <si>
    <t>Вино Шато Тамань Селект Блан 0,75л с/б 10,5-12,5% белое сухое геогр.наимен.</t>
  </si>
  <si>
    <t xml:space="preserve">Вино Шато Тамань Селект Руж 0,75л с/б 10,5-13% красное сухое геогр.наимен. </t>
  </si>
  <si>
    <t xml:space="preserve">Вино ЮЖНЫЙ ТЕРРУАР 0,75л с/б 12,4% полусладкое белое защищ. географ.указ. </t>
  </si>
  <si>
    <t xml:space="preserve">Вино ЮЖНЫЙ ТЕРРУАР 0,75л с/б 13,4% полусладкое красное защищ. географ.указ. </t>
  </si>
  <si>
    <t>Крым</t>
  </si>
  <si>
    <t xml:space="preserve">Вино Крымская Ривьера 0,75л с/б 12,5% столовое красное полусладкое </t>
  </si>
  <si>
    <t xml:space="preserve">Вино Крымская Ривьера 0,75л с/б 12,5% столовое белое полусладкое </t>
  </si>
  <si>
    <t xml:space="preserve">Вино Рубин Херсонеса 0,75л с/б 13% столовое красное сухое </t>
  </si>
  <si>
    <t xml:space="preserve">Вино Совиньон Крымский 0,75л с/б 13% белое сухое географического наименования </t>
  </si>
  <si>
    <t>Росси\</t>
  </si>
  <si>
    <t xml:space="preserve">Царская Золотая 0.5л с/б 40%                                      </t>
  </si>
  <si>
    <t xml:space="preserve">Царская оригинальная 0,5л с/б 40%                     </t>
  </si>
  <si>
    <t xml:space="preserve">Деревенька  Зимняя  Водка 0,5л с/б 40% на солодовом спирте "Альфа" </t>
  </si>
  <si>
    <t xml:space="preserve">Водка Алтай 0,5л с/б 40% </t>
  </si>
  <si>
    <t xml:space="preserve">Водка Ханская 0,5л с/б 40% </t>
  </si>
  <si>
    <t xml:space="preserve">Водка TUNDRA AUTHENTIC Крайнего Севера 0,5л с/б 40% </t>
  </si>
  <si>
    <t xml:space="preserve">Медофф Платинум  водка 0,5л с/б 40% </t>
  </si>
  <si>
    <t xml:space="preserve">Водка Калашников Премиум 0,5л с/б 40% </t>
  </si>
  <si>
    <t>Органик водка</t>
  </si>
  <si>
    <t xml:space="preserve">Водка Чистые Росы 0,5л с/б 40% </t>
  </si>
  <si>
    <t>Импорт</t>
  </si>
  <si>
    <t xml:space="preserve">Водка Абсолют 0.5л с/б 40% </t>
  </si>
  <si>
    <t>Водка Коскенкорва 0,5л с/б 40%</t>
  </si>
  <si>
    <t>Русские оригинальные напитки</t>
  </si>
  <si>
    <t xml:space="preserve">Деревенский Самогон Пшеница 0,5л с/б 42% крепкий спиртной напиток </t>
  </si>
  <si>
    <t xml:space="preserve">Деревенский Самогон Рожь 0,5л с/б 42% крепкий спиртной напиток </t>
  </si>
  <si>
    <t xml:space="preserve">Самовар Купеческий Напиток спиртной 0,5л с/б 40% </t>
  </si>
  <si>
    <t xml:space="preserve">Самовар Пшеничный Напиток спиртной 0,5л с/б 40% </t>
  </si>
  <si>
    <t xml:space="preserve">Самовар Ржаной Напиток спиртной 0,5л с/б 40% </t>
  </si>
  <si>
    <t>Бренди</t>
  </si>
  <si>
    <t>России</t>
  </si>
  <si>
    <t xml:space="preserve">Коньяк КОКТЕБЕЛЬ трехлетний 0,5л с/б 40% </t>
  </si>
  <si>
    <t xml:space="preserve">Коньяк КОКТЕБЕЛЬ пятилетний 0,5л с/б 40% </t>
  </si>
  <si>
    <t>Армении</t>
  </si>
  <si>
    <t xml:space="preserve">Коньяк Иджеван армянский 3года 0,5л с/б 40% </t>
  </si>
  <si>
    <t xml:space="preserve">Коньяк Иджеван армянский 5лет 0,5л с/б 40% </t>
  </si>
  <si>
    <t>Коньяки из гаммы Арарат</t>
  </si>
  <si>
    <t xml:space="preserve">Коньяк Армения Арарат 3 зв. 0,5л с/б 40% </t>
  </si>
  <si>
    <t xml:space="preserve">Коньяк Армения Арарат 5 зв. 0.5л с/б 40% </t>
  </si>
  <si>
    <t xml:space="preserve">Коньяк Армения Ани 0,5л с/б 40% 6 лет </t>
  </si>
  <si>
    <t>Коньяк</t>
  </si>
  <si>
    <t xml:space="preserve">Коньяк Мартель ВС 0,5л с/б 40% </t>
  </si>
  <si>
    <t xml:space="preserve">Коньяк Мартель ВСОП медальон 0,5л с/б 40% </t>
  </si>
  <si>
    <t xml:space="preserve">Коньяк Птит Шампань Шато де Монтифо V.S. 0,7л с/б 40%  5лет </t>
  </si>
  <si>
    <t>Бурбон</t>
  </si>
  <si>
    <t>Виски Джим Бим Бурбон 0,7л с/б 40% бел.эт.</t>
  </si>
  <si>
    <t>Виски Шотландия</t>
  </si>
  <si>
    <t>Бленд</t>
  </si>
  <si>
    <t xml:space="preserve">Виски Фэймос Грауз 1л с/б 40% </t>
  </si>
  <si>
    <t xml:space="preserve">Виски Олд Смагглер 0,7л с/б 40% </t>
  </si>
  <si>
    <t xml:space="preserve">Виски Пасспорт Скотч 0,7л с/б 40% </t>
  </si>
  <si>
    <t xml:space="preserve">Виски Баллантайнс Файнест 0,7л с/б 40% </t>
  </si>
  <si>
    <t xml:space="preserve">Виски Гилд 3года 0,7л с/б 40% </t>
  </si>
  <si>
    <t xml:space="preserve">Виски ГЛЕН КРИНАН 0,7л с/б 40% </t>
  </si>
  <si>
    <t xml:space="preserve"> Легендарный шотландский Виски Chivas Regal</t>
  </si>
  <si>
    <t xml:space="preserve">Виски Чивас Ригал 12 лет 0,7л с/б 40% </t>
  </si>
  <si>
    <t>Виски Ирландия</t>
  </si>
  <si>
    <t xml:space="preserve">Виски Джемесон 0.7л с/б 40% </t>
  </si>
  <si>
    <t xml:space="preserve">Виски Бушмилз Ориджинал 0.7л с/б 40% </t>
  </si>
  <si>
    <t xml:space="preserve">Чай </t>
  </si>
  <si>
    <t xml:space="preserve">Кофе </t>
  </si>
  <si>
    <t>Медальоны (филеминьон) из говяжьей вырезки со сливочно-грибным соусом</t>
  </si>
  <si>
    <t>104-116</t>
  </si>
  <si>
    <t>119-220</t>
  </si>
  <si>
    <t>29-38</t>
  </si>
  <si>
    <t>Вам нужно всего лишь проставить номера блюд в столбце А и количество в столбце F. Номера понравившихся блюд выбирайте на второй вкалде "Банкетное меню"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</si>
</sst>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₽&quot;"/>
    <numFmt numFmtId="165" formatCode="#,##0.00\ &quot;₽&quot;"/>
    <numFmt numFmtId="166" formatCode="_-* #,##0.00\ [$₽-419]_-;\-* #,##0.00\ [$₽-419]_-;_-* &quot;-&quot;??\ [$₽-419]_-;_-@_-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entury"/>
      <family val="1"/>
      <charset val="204"/>
    </font>
    <font>
      <b/>
      <sz val="11"/>
      <color indexed="8"/>
      <name val="Century"/>
      <family val="1"/>
      <charset val="204"/>
    </font>
    <font>
      <b/>
      <sz val="11"/>
      <name val="Century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name val="Century"/>
      <family val="1"/>
      <charset val="204"/>
    </font>
    <font>
      <sz val="11"/>
      <name val="Century"/>
      <family val="1"/>
      <charset val="204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05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/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2" xfId="0" applyBorder="1" applyAlignment="1" applyProtection="1">
      <alignment horizontal="right" vertical="center"/>
      <protection locked="0"/>
    </xf>
    <xf numFmtId="2" fontId="0" fillId="0" borderId="0" xfId="0" applyNumberForma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0" fillId="0" borderId="10" xfId="0" applyBorder="1" applyAlignment="1" applyProtection="1">
      <alignment horizontal="right" vertical="center"/>
    </xf>
    <xf numFmtId="0" fontId="0" fillId="0" borderId="10" xfId="0" applyBorder="1" applyProtection="1"/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165" fontId="8" fillId="0" borderId="17" xfId="0" applyNumberFormat="1" applyFont="1" applyFill="1" applyBorder="1" applyProtection="1"/>
    <xf numFmtId="165" fontId="8" fillId="0" borderId="18" xfId="0" applyNumberFormat="1" applyFont="1" applyFill="1" applyBorder="1" applyProtection="1"/>
    <xf numFmtId="165" fontId="8" fillId="0" borderId="19" xfId="0" applyNumberFormat="1" applyFont="1" applyFill="1" applyBorder="1" applyProtection="1"/>
    <xf numFmtId="0" fontId="0" fillId="3" borderId="18" xfId="0" applyFill="1" applyBorder="1" applyProtection="1">
      <protection locked="0"/>
    </xf>
    <xf numFmtId="0" fontId="0" fillId="4" borderId="18" xfId="0" applyFill="1" applyBorder="1" applyProtection="1"/>
    <xf numFmtId="0" fontId="0" fillId="4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Protection="1"/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1" fontId="0" fillId="0" borderId="0" xfId="0" applyNumberFormat="1"/>
    <xf numFmtId="2" fontId="12" fillId="5" borderId="0" xfId="0" applyNumberFormat="1" applyFont="1" applyFill="1"/>
    <xf numFmtId="0" fontId="12" fillId="5" borderId="0" xfId="0" applyFont="1" applyFill="1"/>
    <xf numFmtId="0" fontId="14" fillId="0" borderId="0" xfId="0" applyFont="1"/>
    <xf numFmtId="0" fontId="0" fillId="3" borderId="32" xfId="0" applyFill="1" applyBorder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164" fontId="2" fillId="6" borderId="2" xfId="0" applyNumberFormat="1" applyFont="1" applyFill="1" applyBorder="1" applyAlignment="1"/>
    <xf numFmtId="0" fontId="10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2" fontId="2" fillId="6" borderId="1" xfId="0" applyNumberFormat="1" applyFont="1" applyFill="1" applyBorder="1" applyAlignment="1"/>
    <xf numFmtId="0" fontId="5" fillId="7" borderId="1" xfId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/>
    </xf>
    <xf numFmtId="17" fontId="1" fillId="2" borderId="1" xfId="0" applyNumberFormat="1" applyFont="1" applyFill="1" applyBorder="1" applyAlignment="1">
      <alignment horizontal="center"/>
    </xf>
    <xf numFmtId="49" fontId="0" fillId="4" borderId="18" xfId="0" applyNumberFormat="1" applyFill="1" applyBorder="1" applyProtection="1"/>
    <xf numFmtId="0" fontId="0" fillId="7" borderId="1" xfId="1" applyFont="1" applyFill="1" applyBorder="1" applyAlignment="1">
      <alignment horizontal="center" wrapText="1"/>
    </xf>
    <xf numFmtId="0" fontId="0" fillId="0" borderId="3" xfId="0" applyBorder="1" applyProtection="1">
      <protection locked="0"/>
    </xf>
    <xf numFmtId="0" fontId="1" fillId="2" borderId="3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15" fillId="0" borderId="2" xfId="0" applyNumberFormat="1" applyFont="1" applyBorder="1" applyAlignment="1">
      <alignment horizontal="left" vertical="center"/>
    </xf>
    <xf numFmtId="166" fontId="16" fillId="7" borderId="1" xfId="0" applyNumberFormat="1" applyFont="1" applyFill="1" applyBorder="1" applyAlignment="1">
      <alignment horizontal="left"/>
    </xf>
    <xf numFmtId="0" fontId="1" fillId="2" borderId="35" xfId="0" applyFont="1" applyFill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  <protection locked="0"/>
    </xf>
    <xf numFmtId="0" fontId="13" fillId="0" borderId="29" xfId="0" applyFont="1" applyBorder="1" applyAlignment="1">
      <alignment horizontal="left" vertical="top"/>
    </xf>
    <xf numFmtId="0" fontId="13" fillId="0" borderId="30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165" fontId="13" fillId="0" borderId="27" xfId="0" applyNumberFormat="1" applyFont="1" applyBorder="1" applyAlignment="1" applyProtection="1">
      <alignment horizontal="center" wrapText="1"/>
      <protection locked="0"/>
    </xf>
    <xf numFmtId="0" fontId="13" fillId="0" borderId="28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wrapText="1"/>
      <protection locked="0"/>
    </xf>
    <xf numFmtId="0" fontId="12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1"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Zeros="0" tabSelected="1" topLeftCell="A2" workbookViewId="0">
      <selection activeCell="F13" sqref="F13"/>
    </sheetView>
  </sheetViews>
  <sheetFormatPr defaultRowHeight="15" x14ac:dyDescent="0.25"/>
  <cols>
    <col min="1" max="1" width="7.28515625" customWidth="1"/>
    <col min="2" max="2" width="4.85546875" customWidth="1"/>
    <col min="3" max="3" width="62.140625" customWidth="1"/>
    <col min="4" max="4" width="13.140625" customWidth="1"/>
    <col min="5" max="5" width="12.42578125" customWidth="1"/>
    <col min="6" max="6" width="6.85546875" customWidth="1"/>
    <col min="7" max="7" width="12.42578125" customWidth="1"/>
  </cols>
  <sheetData>
    <row r="1" spans="1:10" ht="18.75" hidden="1" customHeight="1" x14ac:dyDescent="0.35">
      <c r="A1" s="2"/>
      <c r="B1" s="2"/>
      <c r="C1" s="76" t="s">
        <v>100</v>
      </c>
      <c r="D1" s="76"/>
      <c r="E1" s="76"/>
      <c r="F1" s="76"/>
      <c r="G1" s="76"/>
    </row>
    <row r="2" spans="1:10" ht="15" customHeight="1" x14ac:dyDescent="0.25">
      <c r="A2" s="2"/>
      <c r="B2" s="2"/>
      <c r="C2" s="104" t="s">
        <v>339</v>
      </c>
      <c r="D2" s="104"/>
      <c r="E2" s="104"/>
      <c r="F2" s="104"/>
      <c r="G2" s="104"/>
    </row>
    <row r="3" spans="1:10" ht="15" customHeight="1" x14ac:dyDescent="0.25">
      <c r="A3" s="2"/>
      <c r="B3" s="2"/>
      <c r="C3" s="104"/>
      <c r="D3" s="104"/>
      <c r="E3" s="104"/>
      <c r="F3" s="104"/>
      <c r="G3" s="104"/>
    </row>
    <row r="4" spans="1:10" ht="15" customHeight="1" x14ac:dyDescent="0.25">
      <c r="A4" s="2"/>
      <c r="B4" s="2"/>
      <c r="C4" s="104"/>
      <c r="D4" s="104"/>
      <c r="E4" s="104"/>
      <c r="F4" s="104"/>
      <c r="G4" s="104"/>
    </row>
    <row r="5" spans="1:10" ht="15.75" customHeight="1" thickBot="1" x14ac:dyDescent="0.35">
      <c r="A5" s="2"/>
      <c r="B5" s="2"/>
      <c r="C5" s="35"/>
      <c r="D5" s="35"/>
      <c r="E5" s="35"/>
      <c r="F5" s="101" t="s">
        <v>105</v>
      </c>
      <c r="G5" s="101"/>
    </row>
    <row r="6" spans="1:10" x14ac:dyDescent="0.25">
      <c r="A6" s="2"/>
      <c r="B6" s="2"/>
      <c r="C6" s="32" t="s">
        <v>102</v>
      </c>
      <c r="D6" s="80"/>
      <c r="E6" s="81"/>
      <c r="F6" s="86"/>
      <c r="G6" s="87"/>
    </row>
    <row r="7" spans="1:10" ht="15" customHeight="1" x14ac:dyDescent="0.4">
      <c r="A7" s="2"/>
      <c r="B7" s="2"/>
      <c r="C7" s="33" t="s">
        <v>103</v>
      </c>
      <c r="D7" s="82"/>
      <c r="E7" s="83"/>
      <c r="F7" s="88"/>
      <c r="G7" s="89"/>
    </row>
    <row r="8" spans="1:10" ht="15" customHeight="1" thickBot="1" x14ac:dyDescent="0.3">
      <c r="A8" s="2"/>
      <c r="B8" s="2"/>
      <c r="C8" s="34" t="s">
        <v>104</v>
      </c>
      <c r="D8" s="84">
        <v>15</v>
      </c>
      <c r="E8" s="85"/>
      <c r="F8" s="90">
        <f>G70/D8</f>
        <v>72.599999999999994</v>
      </c>
      <c r="G8" s="91"/>
    </row>
    <row r="9" spans="1:10" ht="15.75" thickBot="1" x14ac:dyDescent="0.3">
      <c r="A9" s="2"/>
      <c r="B9" s="2"/>
      <c r="C9" s="2"/>
      <c r="D9" s="2"/>
      <c r="E9" s="2"/>
      <c r="F9" s="2"/>
      <c r="G9" s="2"/>
    </row>
    <row r="10" spans="1:10" ht="15.75" thickBot="1" x14ac:dyDescent="0.3">
      <c r="A10" s="12"/>
      <c r="B10" s="13"/>
      <c r="C10" s="17" t="s">
        <v>30</v>
      </c>
      <c r="D10" s="18" t="s">
        <v>13</v>
      </c>
      <c r="E10" s="19" t="s">
        <v>14</v>
      </c>
      <c r="F10" s="20" t="s">
        <v>17</v>
      </c>
      <c r="G10" s="21" t="s">
        <v>15</v>
      </c>
      <c r="J10" s="1"/>
    </row>
    <row r="11" spans="1:10" ht="19.5" customHeight="1" thickBot="1" x14ac:dyDescent="0.3">
      <c r="A11" s="64" t="s">
        <v>213</v>
      </c>
      <c r="B11" s="30" t="s">
        <v>101</v>
      </c>
      <c r="C11" s="71" t="s">
        <v>12</v>
      </c>
      <c r="D11" s="95"/>
      <c r="E11" s="96"/>
      <c r="F11" s="96"/>
      <c r="G11" s="97"/>
      <c r="H11" s="1"/>
    </row>
    <row r="12" spans="1:10" ht="28.5" customHeight="1" x14ac:dyDescent="0.25">
      <c r="A12" s="25">
        <v>1</v>
      </c>
      <c r="B12" s="31">
        <f>ROW()-9</f>
        <v>3</v>
      </c>
      <c r="C12" s="68" t="str">
        <f>IF(ISERROR(VLOOKUP(A12,'Банкетное меню'!$A$4:$B$94,2)),0,VLOOKUP(A12,'Банкетное меню'!$A$4:$B$94,2))</f>
        <v xml:space="preserve">Ассорти рыбных деликатесов </v>
      </c>
      <c r="D12" s="68" t="str">
        <f>IF(ISERROR(VLOOKUP(A12,'Банкетное меню'!$A$4:$C$94,3)),0,VLOOKUP(A12,'Банкетное меню'!$A$4:$C$94,3))</f>
        <v>195г</v>
      </c>
      <c r="E12" s="68">
        <f>IF(ISERROR(VLOOKUP(A12,'Банкетное меню'!$A$4:$D$94,4)),0,VLOOKUP(A12,'Банкетное меню'!$A$4:$D$94,4))</f>
        <v>990</v>
      </c>
      <c r="F12" s="11">
        <v>1</v>
      </c>
      <c r="G12" s="15">
        <f t="shared" ref="G12:G67" si="0">IF(E12*F12=0,"",E12*F12)</f>
        <v>990</v>
      </c>
      <c r="J12" s="1"/>
    </row>
    <row r="13" spans="1:10" ht="40.5" customHeight="1" x14ac:dyDescent="0.25">
      <c r="A13" s="25"/>
      <c r="B13" s="31">
        <f t="shared" ref="B13:B67" si="1">ROW()-9</f>
        <v>4</v>
      </c>
      <c r="C13" s="68">
        <f>IF(ISERROR(VLOOKUP(A13,'Банкетное меню'!$A$4:$B$94,2)),0,VLOOKUP(A13,'Банкетное меню'!$A$4:$B$94,2))</f>
        <v>0</v>
      </c>
      <c r="D13" s="68">
        <f>IF(ISERROR(VLOOKUP(A13,'Банкетное меню'!$A$4:$C$94,3)),0,VLOOKUP(A13,'Банкетное меню'!$A$4:$C$94,3))</f>
        <v>0</v>
      </c>
      <c r="E13" s="68">
        <f>IF(ISERROR(VLOOKUP(A13,'Банкетное меню'!$A$4:$D$94,4)),0,VLOOKUP(A13,'Банкетное меню'!$A$4:$D$94,4))</f>
        <v>0</v>
      </c>
      <c r="F13" s="11"/>
      <c r="G13" s="15" t="str">
        <f t="shared" si="0"/>
        <v/>
      </c>
      <c r="I13" s="1"/>
    </row>
    <row r="14" spans="1:10" ht="40.5" customHeight="1" x14ac:dyDescent="0.25">
      <c r="A14" s="25"/>
      <c r="B14" s="31">
        <f t="shared" si="1"/>
        <v>5</v>
      </c>
      <c r="C14" s="68">
        <f>IF(ISERROR(VLOOKUP(A14,'Банкетное меню'!$A$4:$B$94,2)),0,VLOOKUP(A14,'Банкетное меню'!$A$4:$B$94,2))</f>
        <v>0</v>
      </c>
      <c r="D14" s="68">
        <f>IF(ISERROR(VLOOKUP(A14,'Банкетное меню'!$A$4:$C$94,3)),0,VLOOKUP(A14,'Банкетное меню'!$A$4:$C$94,3))</f>
        <v>0</v>
      </c>
      <c r="E14" s="68">
        <f>IF(ISERROR(VLOOKUP(A14,'Банкетное меню'!$A$4:$D$94,4)),0,VLOOKUP(A14,'Банкетное меню'!$A$4:$D$94,4))</f>
        <v>0</v>
      </c>
      <c r="F14" s="11"/>
      <c r="G14" s="15" t="str">
        <f t="shared" si="0"/>
        <v/>
      </c>
      <c r="I14" s="1"/>
    </row>
    <row r="15" spans="1:10" ht="24" customHeight="1" x14ac:dyDescent="0.25">
      <c r="A15" s="25"/>
      <c r="B15" s="31">
        <f t="shared" si="1"/>
        <v>6</v>
      </c>
      <c r="C15" s="68">
        <f>IF(ISERROR(VLOOKUP(A15,'Банкетное меню'!$A$4:$B$94,2)),0,VLOOKUP(A15,'Банкетное меню'!$A$4:$B$94,2))</f>
        <v>0</v>
      </c>
      <c r="D15" s="68">
        <f>IF(ISERROR(VLOOKUP(A15,'Банкетное меню'!$A$4:$C$94,3)),0,VLOOKUP(A15,'Банкетное меню'!$A$4:$C$94,3))</f>
        <v>0</v>
      </c>
      <c r="E15" s="68">
        <f>IF(ISERROR(VLOOKUP(A15,'Банкетное меню'!$A$4:$D$94,4)),0,VLOOKUP(A15,'Банкетное меню'!$A$4:$D$94,4))</f>
        <v>0</v>
      </c>
      <c r="F15" s="11"/>
      <c r="G15" s="15" t="str">
        <f t="shared" si="0"/>
        <v/>
      </c>
      <c r="I15" s="1"/>
    </row>
    <row r="16" spans="1:10" ht="33.75" customHeight="1" x14ac:dyDescent="0.25">
      <c r="A16" s="25"/>
      <c r="B16" s="31">
        <f t="shared" si="1"/>
        <v>7</v>
      </c>
      <c r="C16" s="68">
        <f>IF(ISERROR(VLOOKUP(A16,'Банкетное меню'!$A$4:$B$94,2)),0,VLOOKUP(A16,'Банкетное меню'!$A$4:$B$94,2))</f>
        <v>0</v>
      </c>
      <c r="D16" s="68">
        <f>IF(ISERROR(VLOOKUP(A16,'Банкетное меню'!$A$4:$C$94,3)),0,VLOOKUP(A16,'Банкетное меню'!$A$4:$C$94,3))</f>
        <v>0</v>
      </c>
      <c r="E16" s="68">
        <f>IF(ISERROR(VLOOKUP(A16,'Банкетное меню'!$A$4:$D$94,4)),0,VLOOKUP(A16,'Банкетное меню'!$A$4:$D$94,4))</f>
        <v>0</v>
      </c>
      <c r="F16" s="11"/>
      <c r="G16" s="15" t="str">
        <f t="shared" si="0"/>
        <v/>
      </c>
      <c r="I16" s="1"/>
    </row>
    <row r="17" spans="1:8" ht="33" customHeight="1" thickBot="1" x14ac:dyDescent="0.3">
      <c r="A17" s="25"/>
      <c r="B17" s="31">
        <f t="shared" si="1"/>
        <v>8</v>
      </c>
      <c r="C17" s="68">
        <f>IF(ISERROR(VLOOKUP(A17,'Банкетное меню'!$A$4:$B$94,2)),0,VLOOKUP(A17,'Банкетное меню'!$A$4:$B$94,2))</f>
        <v>0</v>
      </c>
      <c r="D17" s="68">
        <f>IF(ISERROR(VLOOKUP(A17,'Банкетное меню'!$A$4:$C$94,3)),0,VLOOKUP(A17,'Банкетное меню'!$A$4:$C$94,3))</f>
        <v>0</v>
      </c>
      <c r="E17" s="68">
        <f>IF(ISERROR(VLOOKUP(A17,'Банкетное меню'!$A$4:$D$94,4)),0,VLOOKUP(A17,'Банкетное меню'!$A$4:$D$94,4))</f>
        <v>0</v>
      </c>
      <c r="F17" s="11"/>
      <c r="G17" s="15" t="str">
        <f t="shared" si="0"/>
        <v/>
      </c>
    </row>
    <row r="18" spans="1:8" ht="15.75" thickBot="1" x14ac:dyDescent="0.3">
      <c r="A18" s="26" t="s">
        <v>224</v>
      </c>
      <c r="B18" s="31">
        <f t="shared" si="1"/>
        <v>9</v>
      </c>
      <c r="C18" s="70" t="s">
        <v>158</v>
      </c>
      <c r="D18" s="94"/>
      <c r="E18" s="92"/>
      <c r="F18" s="92"/>
      <c r="G18" s="93"/>
    </row>
    <row r="19" spans="1:8" ht="42" customHeight="1" x14ac:dyDescent="0.25">
      <c r="A19" s="25"/>
      <c r="B19" s="31">
        <f t="shared" si="1"/>
        <v>10</v>
      </c>
      <c r="C19" s="68">
        <f>IF(ISERROR(VLOOKUP(A19,'Банкетное меню'!$A$4:$B$94,2)),0,VLOOKUP(A19,'Банкетное меню'!$A$4:$B$94,2))</f>
        <v>0</v>
      </c>
      <c r="D19" s="68">
        <f>IF(ISERROR(VLOOKUP(A19,'Банкетное меню'!$A$4:$C$94,3)),0,VLOOKUP(A19,'Банкетное меню'!$A$4:$C$94,3))</f>
        <v>0</v>
      </c>
      <c r="E19" s="68">
        <f>IF(ISERROR(VLOOKUP(A19,'Банкетное меню'!$A$4:$D$94,4)),0,VLOOKUP(A19,'Банкетное меню'!$A$4:$D$94,4))</f>
        <v>0</v>
      </c>
      <c r="F19" s="4"/>
      <c r="G19" s="16" t="str">
        <f t="shared" si="0"/>
        <v/>
      </c>
    </row>
    <row r="20" spans="1:8" ht="36" customHeight="1" x14ac:dyDescent="0.25">
      <c r="A20" s="25"/>
      <c r="B20" s="31">
        <f t="shared" si="1"/>
        <v>11</v>
      </c>
      <c r="C20" s="68">
        <f>IF(ISERROR(VLOOKUP(A20,'Банкетное меню'!$A$4:$B$94,2)),0,VLOOKUP(A20,'Банкетное меню'!$A$4:$B$94,2))</f>
        <v>0</v>
      </c>
      <c r="D20" s="68">
        <f>IF(ISERROR(VLOOKUP(A20,'Банкетное меню'!$A$4:$C$94,3)),0,VLOOKUP(A20,'Банкетное меню'!$A$4:$C$94,3))</f>
        <v>0</v>
      </c>
      <c r="E20" s="68">
        <f>IF(ISERROR(VLOOKUP(A20,'Банкетное меню'!$A$4:$D$94,4)),0,VLOOKUP(A20,'Банкетное меню'!$A$4:$D$94,4))</f>
        <v>0</v>
      </c>
      <c r="F20" s="4"/>
      <c r="G20" s="16" t="str">
        <f t="shared" si="0"/>
        <v/>
      </c>
    </row>
    <row r="21" spans="1:8" ht="33.75" customHeight="1" thickBot="1" x14ac:dyDescent="0.3">
      <c r="A21" s="25"/>
      <c r="B21" s="31">
        <f t="shared" si="1"/>
        <v>12</v>
      </c>
      <c r="C21" s="68">
        <f>IF(ISERROR(VLOOKUP(A21,'Банкетное меню'!$A$4:$B$94,2)),0,VLOOKUP(A21,'Банкетное меню'!$A$4:$B$94,2))</f>
        <v>0</v>
      </c>
      <c r="D21" s="68">
        <f>IF(ISERROR(VLOOKUP(A21,'Банкетное меню'!$A$4:$C$94,3)),0,VLOOKUP(A21,'Банкетное меню'!$A$4:$C$94,3))</f>
        <v>0</v>
      </c>
      <c r="E21" s="68">
        <f>IF(ISERROR(VLOOKUP(A21,'Банкетное меню'!$A$4:$D$94,4)),0,VLOOKUP(A21,'Банкетное меню'!$A$4:$D$94,4))</f>
        <v>0</v>
      </c>
      <c r="F21" s="4"/>
      <c r="G21" s="16" t="str">
        <f t="shared" si="0"/>
        <v/>
      </c>
    </row>
    <row r="22" spans="1:8" ht="15.75" thickBot="1" x14ac:dyDescent="0.3">
      <c r="A22" s="26" t="s">
        <v>224</v>
      </c>
      <c r="B22" s="31">
        <f t="shared" si="1"/>
        <v>13</v>
      </c>
      <c r="C22" s="70" t="s">
        <v>223</v>
      </c>
      <c r="D22" s="8"/>
      <c r="E22" s="8"/>
      <c r="F22" s="5"/>
      <c r="G22" s="16" t="str">
        <f t="shared" ref="G22" si="2">IF(E22*F22=0,"",E22*F22)</f>
        <v/>
      </c>
    </row>
    <row r="23" spans="1:8" ht="33.75" customHeight="1" x14ac:dyDescent="0.25">
      <c r="A23" s="25"/>
      <c r="B23" s="31">
        <f t="shared" si="1"/>
        <v>14</v>
      </c>
      <c r="C23" s="68">
        <f>IF(ISERROR(VLOOKUP(A23,'Банкетное меню'!$A$4:$B$94,2)),0,VLOOKUP(A23,'Банкетное меню'!$A$4:$B$94,2))</f>
        <v>0</v>
      </c>
      <c r="D23" s="29">
        <f>IF(ISERROR(VLOOKUP(A23,'Банкетное меню'!$A$17:$C$26,3)),0,VLOOKUP(A23,'Банкетное меню'!$A$17:$C$26,3))</f>
        <v>0</v>
      </c>
      <c r="E23" s="14">
        <f>IF(ISERROR(VLOOKUP(A23,'Банкетное меню'!$A$4:$D$94,4)),0,VLOOKUP(A23,'Банкетное меню'!$A$4:$D$94,4))</f>
        <v>0</v>
      </c>
      <c r="F23" s="66"/>
      <c r="G23" s="16" t="str">
        <f t="shared" si="0"/>
        <v/>
      </c>
    </row>
    <row r="24" spans="1:8" ht="33.75" customHeight="1" x14ac:dyDescent="0.25">
      <c r="A24" s="25"/>
      <c r="B24" s="31">
        <f t="shared" si="1"/>
        <v>15</v>
      </c>
      <c r="C24" s="68">
        <f>IF(ISERROR(VLOOKUP(A24,'Банкетное меню'!$A$4:$B$94,2)),0,VLOOKUP(A24,'Банкетное меню'!$A$4:$B$94,2))</f>
        <v>0</v>
      </c>
      <c r="D24" s="29">
        <f>IF(ISERROR(VLOOKUP(A24,'Банкетное меню'!$A$17:$C$26,3)),0,VLOOKUP(A24,'Банкетное меню'!$A$17:$C$26,3))</f>
        <v>0</v>
      </c>
      <c r="E24" s="68">
        <f>IF(ISERROR(VLOOKUP(A24,'Банкетное меню'!$A$4:$D$94,4)),0,VLOOKUP(A24,'Банкетное меню'!$A$4:$D$94,4))</f>
        <v>0</v>
      </c>
      <c r="F24" s="66"/>
      <c r="G24" s="16" t="str">
        <f t="shared" si="0"/>
        <v/>
      </c>
    </row>
    <row r="25" spans="1:8" ht="33.75" customHeight="1" thickBot="1" x14ac:dyDescent="0.3">
      <c r="A25" s="25"/>
      <c r="B25" s="31">
        <f t="shared" si="1"/>
        <v>16</v>
      </c>
      <c r="C25" s="68">
        <f>IF(ISERROR(VLOOKUP(A25,'Банкетное меню'!$A$4:$B$94,2)),0,VLOOKUP(A25,'Банкетное меню'!$A$4:$B$94,2))</f>
        <v>0</v>
      </c>
      <c r="D25" s="29">
        <f>IF(ISERROR(VLOOKUP(A25,'Банкетное меню'!$A$17:$C$26,3)),0,VLOOKUP(A25,'Банкетное меню'!$A$17:$C$26,3))</f>
        <v>0</v>
      </c>
      <c r="E25" s="68">
        <f>IF(ISERROR(VLOOKUP(A25,'Банкетное меню'!$A$4:$D$94,4)),0,VLOOKUP(A25,'Банкетное меню'!$A$4:$D$94,4))</f>
        <v>0</v>
      </c>
      <c r="F25" s="66"/>
      <c r="G25" s="16" t="str">
        <f t="shared" si="0"/>
        <v/>
      </c>
    </row>
    <row r="26" spans="1:8" ht="15.75" thickBot="1" x14ac:dyDescent="0.3">
      <c r="A26" s="26" t="s">
        <v>338</v>
      </c>
      <c r="B26" s="31">
        <f t="shared" si="1"/>
        <v>17</v>
      </c>
      <c r="C26" s="70" t="s">
        <v>5</v>
      </c>
      <c r="D26" s="94" t="str">
        <f>IF(E26*F26=0,"",E26*F26)</f>
        <v/>
      </c>
      <c r="E26" s="92"/>
      <c r="F26" s="92"/>
      <c r="G26" s="93"/>
    </row>
    <row r="27" spans="1:8" ht="35.25" customHeight="1" x14ac:dyDescent="0.25">
      <c r="A27" s="25"/>
      <c r="B27" s="31">
        <f t="shared" si="1"/>
        <v>18</v>
      </c>
      <c r="C27" s="68">
        <f>IF(ISERROR(VLOOKUP(A27,'Банкетное меню'!$A$4:$B$94,2)),0,VLOOKUP(A27,'Банкетное меню'!$A$4:$B$94,2))</f>
        <v>0</v>
      </c>
      <c r="D27" s="68">
        <f>IF(ISERROR(VLOOKUP(A27,'Банкетное меню'!$A$4:$C$94,3)),0,VLOOKUP(A27,'Банкетное меню'!$A$4:$C$94,3))</f>
        <v>0</v>
      </c>
      <c r="E27" s="14">
        <f>IF(ISERROR(VLOOKUP(A27,'Банкетное меню'!$A$4:$D$94,4)),0,VLOOKUP(A27,'Банкетное меню'!$A$4:$D$94,4))</f>
        <v>0</v>
      </c>
      <c r="F27" s="4"/>
      <c r="G27" s="16" t="str">
        <f t="shared" ref="G27:G38" si="3">IF(E27*F27=0,"",E27*F27)</f>
        <v/>
      </c>
    </row>
    <row r="28" spans="1:8" ht="35.25" customHeight="1" thickBot="1" x14ac:dyDescent="0.3">
      <c r="A28" s="25"/>
      <c r="B28" s="31">
        <f t="shared" si="1"/>
        <v>19</v>
      </c>
      <c r="C28" s="68">
        <f>IF(ISERROR(VLOOKUP(A28,'Банкетное меню'!$A$4:$B$94,2)),0,VLOOKUP(A28,'Банкетное меню'!$A$4:$B$94,2))</f>
        <v>0</v>
      </c>
      <c r="D28" s="68">
        <f>IF(ISERROR(VLOOKUP(A28,'Банкетное меню'!$A$4:$C$94,3)),0,VLOOKUP(A28,'Банкетное меню'!$A$4:$C$94,3))</f>
        <v>0</v>
      </c>
      <c r="E28" s="14">
        <f>IF(ISERROR(VLOOKUP(A28,'Банкетное меню'!$A$4:$D$94,4)),0,VLOOKUP(A28,'Банкетное меню'!$A$4:$D$94,4))</f>
        <v>0</v>
      </c>
      <c r="F28" s="4"/>
      <c r="G28" s="16" t="str">
        <f t="shared" si="3"/>
        <v/>
      </c>
    </row>
    <row r="29" spans="1:8" ht="32.25" customHeight="1" thickBot="1" x14ac:dyDescent="0.3">
      <c r="A29" s="26" t="s">
        <v>227</v>
      </c>
      <c r="B29" s="31">
        <f t="shared" si="1"/>
        <v>20</v>
      </c>
      <c r="C29" s="69" t="s">
        <v>225</v>
      </c>
      <c r="D29" s="92" t="str">
        <f>IF(E29*F29=0,"",E29*F29)</f>
        <v/>
      </c>
      <c r="E29" s="92"/>
      <c r="F29" s="92"/>
      <c r="G29" s="93"/>
      <c r="H29" s="1"/>
    </row>
    <row r="30" spans="1:8" ht="31.5" customHeight="1" x14ac:dyDescent="0.25">
      <c r="A30" s="25"/>
      <c r="B30" s="31">
        <f t="shared" si="1"/>
        <v>21</v>
      </c>
      <c r="C30" s="68">
        <f>IF(ISERROR(VLOOKUP(A30,'Банкетное меню'!$A$4:$B$94,2)),0,VLOOKUP(A30,'Банкетное меню'!$A$4:$B$94,2))</f>
        <v>0</v>
      </c>
      <c r="D30" s="68">
        <f>IF(ISERROR(VLOOKUP(A30,'Банкетное меню'!$A$4:$C$94,3)),0,VLOOKUP(A30,'Банкетное меню'!$A$4:$C$94,3))</f>
        <v>0</v>
      </c>
      <c r="E30" s="14">
        <f>IF(ISERROR(VLOOKUP(A30,'Банкетное меню'!$A$4:$D$94,4)),0,VLOOKUP(A30,'Банкетное меню'!$A$4:$D$94,4))</f>
        <v>0</v>
      </c>
      <c r="F30" s="4"/>
      <c r="G30" s="16" t="str">
        <f t="shared" si="3"/>
        <v/>
      </c>
    </row>
    <row r="31" spans="1:8" ht="27" customHeight="1" x14ac:dyDescent="0.25">
      <c r="A31" s="25"/>
      <c r="B31" s="31">
        <f t="shared" si="1"/>
        <v>22</v>
      </c>
      <c r="C31" s="68">
        <f>IF(ISERROR(VLOOKUP(A31,'Банкетное меню'!$A$4:$B$94,2)),0,VLOOKUP(A31,'Банкетное меню'!$A$4:$B$94,2))</f>
        <v>0</v>
      </c>
      <c r="D31" s="68">
        <f>IF(ISERROR(VLOOKUP(A31,'Банкетное меню'!$A$4:$C$94,3)),0,VLOOKUP(A31,'Банкетное меню'!$A$4:$C$94,3))</f>
        <v>0</v>
      </c>
      <c r="E31" s="14">
        <f>IF(ISERROR(VLOOKUP(A31,'Банкетное меню'!$A$4:$D$94,4)),0,VLOOKUP(A31,'Банкетное меню'!$A$4:$D$94,4))</f>
        <v>0</v>
      </c>
      <c r="F31" s="4"/>
      <c r="G31" s="16" t="str">
        <f t="shared" si="3"/>
        <v/>
      </c>
    </row>
    <row r="32" spans="1:8" ht="21" customHeight="1" x14ac:dyDescent="0.25">
      <c r="A32" s="25"/>
      <c r="B32" s="31">
        <f t="shared" si="1"/>
        <v>23</v>
      </c>
      <c r="C32" s="68">
        <f>IF(ISERROR(VLOOKUP(A32,'Банкетное меню'!$A$4:$B$94,2)),0,VLOOKUP(A32,'Банкетное меню'!$A$4:$B$94,2))</f>
        <v>0</v>
      </c>
      <c r="D32" s="68">
        <f>IF(ISERROR(VLOOKUP(A32,'Банкетное меню'!$A$4:$C$94,3)),0,VLOOKUP(A32,'Банкетное меню'!$A$4:$C$94,3))</f>
        <v>0</v>
      </c>
      <c r="E32" s="14">
        <f>IF(ISERROR(VLOOKUP(A32,'Банкетное меню'!$A$4:$D$94,4)),0,VLOOKUP(A32,'Банкетное меню'!$A$4:$D$94,4))</f>
        <v>0</v>
      </c>
      <c r="F32" s="4"/>
      <c r="G32" s="16" t="str">
        <f t="shared" si="3"/>
        <v/>
      </c>
    </row>
    <row r="33" spans="1:7" ht="21" customHeight="1" x14ac:dyDescent="0.25">
      <c r="A33" s="25"/>
      <c r="B33" s="31">
        <f t="shared" si="1"/>
        <v>24</v>
      </c>
      <c r="C33" s="68">
        <f>IF(ISERROR(VLOOKUP(A33,'Банкетное меню'!$A$4:$B$94,2)),0,VLOOKUP(A33,'Банкетное меню'!$A$4:$B$94,2))</f>
        <v>0</v>
      </c>
      <c r="D33" s="68">
        <f>IF(ISERROR(VLOOKUP(A33,'Банкетное меню'!$A$4:$C$94,3)),0,VLOOKUP(A33,'Банкетное меню'!$A$4:$C$94,3))</f>
        <v>0</v>
      </c>
      <c r="E33" s="14">
        <f>IF(ISERROR(VLOOKUP(A33,'Банкетное меню'!$A$4:$D$94,4)),0,VLOOKUP(A33,'Банкетное меню'!$A$4:$D$94,4))</f>
        <v>0</v>
      </c>
      <c r="F33" s="4"/>
      <c r="G33" s="16" t="str">
        <f t="shared" si="3"/>
        <v/>
      </c>
    </row>
    <row r="34" spans="1:7" ht="21" customHeight="1" x14ac:dyDescent="0.25">
      <c r="A34" s="25"/>
      <c r="B34" s="31">
        <f t="shared" si="1"/>
        <v>25</v>
      </c>
      <c r="C34" s="68">
        <f>IF(ISERROR(VLOOKUP(A34,'Банкетное меню'!$A$4:$B$94,2)),0,VLOOKUP(A34,'Банкетное меню'!$A$4:$B$94,2))</f>
        <v>0</v>
      </c>
      <c r="D34" s="68">
        <f>IF(ISERROR(VLOOKUP(A34,'Банкетное меню'!$A$4:$C$94,3)),0,VLOOKUP(A34,'Банкетное меню'!$A$4:$C$94,3))</f>
        <v>0</v>
      </c>
      <c r="E34" s="14">
        <f>IF(ISERROR(VLOOKUP(A34,'Банкетное меню'!$A$4:$D$94,4)),0,VLOOKUP(A34,'Банкетное меню'!$A$4:$D$94,4))</f>
        <v>0</v>
      </c>
      <c r="F34" s="4"/>
      <c r="G34" s="16" t="str">
        <f t="shared" si="3"/>
        <v/>
      </c>
    </row>
    <row r="35" spans="1:7" ht="21" customHeight="1" x14ac:dyDescent="0.25">
      <c r="A35" s="25"/>
      <c r="B35" s="31">
        <f t="shared" si="1"/>
        <v>26</v>
      </c>
      <c r="C35" s="68">
        <f>IF(ISERROR(VLOOKUP(A35,'Банкетное меню'!$A$4:$B$94,2)),0,VLOOKUP(A35,'Банкетное меню'!$A$4:$B$94,2))</f>
        <v>0</v>
      </c>
      <c r="D35" s="68">
        <f>IF(ISERROR(VLOOKUP(A35,'Банкетное меню'!$A$4:$C$94,3)),0,VLOOKUP(A35,'Банкетное меню'!$A$4:$C$94,3))</f>
        <v>0</v>
      </c>
      <c r="E35" s="14">
        <f>IF(ISERROR(VLOOKUP(A35,'Банкетное меню'!$A$4:$D$94,4)),0,VLOOKUP(A35,'Банкетное меню'!$A$4:$D$94,4))</f>
        <v>0</v>
      </c>
      <c r="F35" s="4"/>
      <c r="G35" s="16" t="str">
        <f t="shared" si="3"/>
        <v/>
      </c>
    </row>
    <row r="36" spans="1:7" ht="21" customHeight="1" x14ac:dyDescent="0.25">
      <c r="A36" s="25"/>
      <c r="B36" s="31">
        <f t="shared" si="1"/>
        <v>27</v>
      </c>
      <c r="C36" s="68">
        <f>IF(ISERROR(VLOOKUP(A36,'Банкетное меню'!$A$4:$B$94,2)),0,VLOOKUP(A36,'Банкетное меню'!$A$4:$B$94,2))</f>
        <v>0</v>
      </c>
      <c r="D36" s="68">
        <f>IF(ISERROR(VLOOKUP(A36,'Банкетное меню'!$A$4:$C$94,3)),0,VLOOKUP(A36,'Банкетное меню'!$A$4:$C$94,3))</f>
        <v>0</v>
      </c>
      <c r="E36" s="14">
        <f>IF(ISERROR(VLOOKUP(A36,'Банкетное меню'!$A$4:$D$94,4)),0,VLOOKUP(A36,'Банкетное меню'!$A$4:$D$94,4))</f>
        <v>0</v>
      </c>
      <c r="F36" s="4"/>
      <c r="G36" s="16" t="str">
        <f t="shared" si="3"/>
        <v/>
      </c>
    </row>
    <row r="37" spans="1:7" ht="21" customHeight="1" x14ac:dyDescent="0.25">
      <c r="A37" s="25"/>
      <c r="B37" s="31">
        <f t="shared" si="1"/>
        <v>28</v>
      </c>
      <c r="C37" s="68">
        <f>IF(ISERROR(VLOOKUP(A37,'Банкетное меню'!$A$4:$B$94,2)),0,VLOOKUP(A37,'Банкетное меню'!$A$4:$B$94,2))</f>
        <v>0</v>
      </c>
      <c r="D37" s="68">
        <f>IF(ISERROR(VLOOKUP(A37,'Банкетное меню'!$A$4:$C$94,3)),0,VLOOKUP(A37,'Банкетное меню'!$A$4:$C$94,3))</f>
        <v>0</v>
      </c>
      <c r="E37" s="14">
        <f>IF(ISERROR(VLOOKUP(A37,'Банкетное меню'!$A$4:$D$94,4)),0,VLOOKUP(A37,'Банкетное меню'!$A$4:$D$94,4))</f>
        <v>0</v>
      </c>
      <c r="F37" s="4"/>
      <c r="G37" s="16" t="str">
        <f t="shared" si="3"/>
        <v/>
      </c>
    </row>
    <row r="38" spans="1:7" ht="31.5" customHeight="1" thickBot="1" x14ac:dyDescent="0.3">
      <c r="A38" s="25"/>
      <c r="B38" s="31">
        <f t="shared" si="1"/>
        <v>29</v>
      </c>
      <c r="C38" s="68">
        <f>IF(ISERROR(VLOOKUP(A38,'Банкетное меню'!$A$4:$B$94,2)),0,VLOOKUP(A38,'Банкетное меню'!$A$4:$B$94,2))</f>
        <v>0</v>
      </c>
      <c r="D38" s="68">
        <f>IF(ISERROR(VLOOKUP(A38,'Банкетное меню'!$A$4:$C$94,3)),0,VLOOKUP(A38,'Банкетное меню'!$A$4:$C$94,3))</f>
        <v>0</v>
      </c>
      <c r="E38" s="14">
        <f>IF(ISERROR(VLOOKUP(A38,'Банкетное меню'!$A$4:$D$94,4)),0,VLOOKUP(A38,'Банкетное меню'!$A$4:$D$94,4))</f>
        <v>0</v>
      </c>
      <c r="F38" s="4"/>
      <c r="G38" s="16" t="str">
        <f t="shared" si="3"/>
        <v/>
      </c>
    </row>
    <row r="39" spans="1:7" ht="15.75" thickBot="1" x14ac:dyDescent="0.3">
      <c r="A39" s="27" t="s">
        <v>226</v>
      </c>
      <c r="B39" s="31">
        <f t="shared" si="1"/>
        <v>30</v>
      </c>
      <c r="C39" s="70" t="s">
        <v>160</v>
      </c>
      <c r="D39" s="94" t="str">
        <f>IF(E39*F39=0,"",E39*F39)</f>
        <v/>
      </c>
      <c r="E39" s="92"/>
      <c r="F39" s="92"/>
      <c r="G39" s="93"/>
    </row>
    <row r="40" spans="1:7" ht="32.25" customHeight="1" x14ac:dyDescent="0.25">
      <c r="A40" s="25"/>
      <c r="B40" s="31">
        <f t="shared" si="1"/>
        <v>31</v>
      </c>
      <c r="C40" s="68">
        <f>IF(ISERROR(VLOOKUP(A40,'Банкетное меню'!$A$4:$B$94,2)),0,VLOOKUP(A40,'Банкетное меню'!$A$4:$B$94,2))</f>
        <v>0</v>
      </c>
      <c r="D40" s="68">
        <f>IF(ISERROR(VLOOKUP(A40,'Банкетное меню'!$A$4:$C$94,3)),0,VLOOKUP(A40,'Банкетное меню'!$A$4:$C$94,3))</f>
        <v>0</v>
      </c>
      <c r="E40" s="14">
        <f>IF(ISERROR(VLOOKUP(A40,'Банкетное меню'!$A$4:$D$94,4)),0,VLOOKUP(A40,'Банкетное меню'!$A$4:$D$94,4))</f>
        <v>0</v>
      </c>
      <c r="F40" s="4"/>
      <c r="G40" s="16" t="str">
        <f t="shared" si="0"/>
        <v/>
      </c>
    </row>
    <row r="41" spans="1:7" ht="32.25" customHeight="1" x14ac:dyDescent="0.25">
      <c r="A41" s="25"/>
      <c r="B41" s="31">
        <f t="shared" si="1"/>
        <v>32</v>
      </c>
      <c r="C41" s="68">
        <f>IF(ISERROR(VLOOKUP(A41,'Банкетное меню'!$A$4:$B$94,2)),0,VLOOKUP(A41,'Банкетное меню'!$A$4:$B$94,2))</f>
        <v>0</v>
      </c>
      <c r="D41" s="68">
        <f>IF(ISERROR(VLOOKUP(A41,'Банкетное меню'!$A$4:$C$94,3)),0,VLOOKUP(A41,'Банкетное меню'!$A$4:$C$94,3))</f>
        <v>0</v>
      </c>
      <c r="E41" s="14">
        <f>IF(ISERROR(VLOOKUP(A41,'Банкетное меню'!$A$4:$D$94,4)),0,VLOOKUP(A41,'Банкетное меню'!$A$4:$D$94,4))</f>
        <v>0</v>
      </c>
      <c r="F41" s="4"/>
      <c r="G41" s="16" t="str">
        <f t="shared" si="0"/>
        <v/>
      </c>
    </row>
    <row r="42" spans="1:7" ht="32.25" customHeight="1" x14ac:dyDescent="0.25">
      <c r="A42" s="25"/>
      <c r="B42" s="31">
        <f t="shared" si="1"/>
        <v>33</v>
      </c>
      <c r="C42" s="68">
        <f>IF(ISERROR(VLOOKUP(A42,'Банкетное меню'!$A$4:$B$94,2)),0,VLOOKUP(A42,'Банкетное меню'!$A$4:$B$94,2))</f>
        <v>0</v>
      </c>
      <c r="D42" s="68">
        <f>IF(ISERROR(VLOOKUP(A42,'Банкетное меню'!$A$4:$C$94,3)),0,VLOOKUP(A42,'Банкетное меню'!$A$4:$C$94,3))</f>
        <v>0</v>
      </c>
      <c r="E42" s="14">
        <f>IF(ISERROR(VLOOKUP(A42,'Банкетное меню'!$A$4:$D$94,4)),0,VLOOKUP(A42,'Банкетное меню'!$A$4:$D$94,4))</f>
        <v>0</v>
      </c>
      <c r="F42" s="4"/>
      <c r="G42" s="16" t="str">
        <f t="shared" si="0"/>
        <v/>
      </c>
    </row>
    <row r="43" spans="1:7" ht="30" customHeight="1" thickBot="1" x14ac:dyDescent="0.3">
      <c r="A43" s="25"/>
      <c r="B43" s="31">
        <f t="shared" si="1"/>
        <v>34</v>
      </c>
      <c r="C43" s="68">
        <f>IF(ISERROR(VLOOKUP(A43,'Банкетное меню'!$A$4:$B$94,2)),0,VLOOKUP(A43,'Банкетное меню'!$A$4:$B$94,2))</f>
        <v>0</v>
      </c>
      <c r="D43" s="68">
        <f>IF(ISERROR(VLOOKUP(A43,'Банкетное меню'!$A$4:$C$94,3)),0,VLOOKUP(A43,'Банкетное меню'!$A$4:$C$94,3))</f>
        <v>0</v>
      </c>
      <c r="E43" s="14">
        <f>IF(ISERROR(VLOOKUP(A43,'Банкетное меню'!$A$4:$D$94,4)),0,VLOOKUP(A43,'Банкетное меню'!$A$4:$D$94,4))</f>
        <v>0</v>
      </c>
      <c r="F43" s="4"/>
      <c r="G43" s="16" t="str">
        <f t="shared" si="0"/>
        <v/>
      </c>
    </row>
    <row r="44" spans="1:7" ht="18.75" hidden="1" customHeight="1" x14ac:dyDescent="0.25">
      <c r="A44" s="25">
        <v>0</v>
      </c>
      <c r="B44" s="31">
        <f t="shared" si="1"/>
        <v>35</v>
      </c>
      <c r="C44" s="67">
        <f>IF(ISERROR(VLOOKUP(A44,'Банкетное меню'!A65:B71,2)),0,VLOOKUP(A44,'Банкетное меню'!A65:B71,2))</f>
        <v>0</v>
      </c>
      <c r="D44" s="14">
        <f>IF(ISERROR(VLOOKUP(A44,'Банкетное меню'!A79:C84,3)),0,VLOOKUP(A44,'Банкетное меню'!A79:C84,3))</f>
        <v>0</v>
      </c>
      <c r="E44" s="14">
        <f>IF(ISERROR(VLOOKUP($A44,'Банкетное меню'!$A$76:$D$81,4)),0,VLOOKUP($A44,'Банкетное меню'!$A$76:$D$81,4))</f>
        <v>0</v>
      </c>
      <c r="F44" s="4"/>
      <c r="G44" s="16" t="str">
        <f t="shared" si="0"/>
        <v/>
      </c>
    </row>
    <row r="45" spans="1:7" ht="15.75" thickBot="1" x14ac:dyDescent="0.3">
      <c r="A45" s="26" t="s">
        <v>229</v>
      </c>
      <c r="B45" s="31">
        <f t="shared" si="1"/>
        <v>36</v>
      </c>
      <c r="C45" s="69" t="s">
        <v>159</v>
      </c>
      <c r="D45" s="98">
        <f>IF(ISERROR(VLOOKUP($A45,'Банкетное меню'!$A$65:$D$71,4)),0,VLOOKUP($A45,'Банкетное меню'!$A$65:$D$71,4))</f>
        <v>0</v>
      </c>
      <c r="E45" s="99"/>
      <c r="F45" s="99"/>
      <c r="G45" s="100"/>
    </row>
    <row r="46" spans="1:7" x14ac:dyDescent="0.25">
      <c r="A46" s="25"/>
      <c r="B46" s="31">
        <f t="shared" si="1"/>
        <v>37</v>
      </c>
      <c r="C46" s="68">
        <f>IF(ISERROR(VLOOKUP(A46,'Банкетное меню'!$A$4:$B$118,2)),0,VLOOKUP(A46,'Банкетное меню'!$A$4:$B$118,2))</f>
        <v>0</v>
      </c>
      <c r="D46" s="68">
        <f>IF(ISERROR(VLOOKUP(A46,'Банкетное меню'!$A$4:$C$118,3)),0,VLOOKUP(A46,'Банкетное меню'!$A$4:$C$118,3))</f>
        <v>0</v>
      </c>
      <c r="E46" s="14">
        <f>IF(ISERROR(VLOOKUP(A46,'Банкетное меню'!$A$4:$D$118,4)),0,VLOOKUP(A46,'Банкетное меню'!$A$4:$D$118,4))</f>
        <v>0</v>
      </c>
      <c r="F46" s="4"/>
      <c r="G46" s="16" t="str">
        <f t="shared" si="0"/>
        <v/>
      </c>
    </row>
    <row r="47" spans="1:7" x14ac:dyDescent="0.25">
      <c r="A47" s="25"/>
      <c r="B47" s="31">
        <f t="shared" si="1"/>
        <v>38</v>
      </c>
      <c r="C47" s="68">
        <f>IF(ISERROR(VLOOKUP(A47,'Банкетное меню'!$A$4:$B$118,2)),0,VLOOKUP(A47,'Банкетное меню'!$A$4:$B$118,2))</f>
        <v>0</v>
      </c>
      <c r="D47" s="68">
        <f>IF(ISERROR(VLOOKUP(A47,'Банкетное меню'!$A$4:$C$118,3)),0,VLOOKUP(A47,'Банкетное меню'!$A$4:$C$118,3))</f>
        <v>0</v>
      </c>
      <c r="E47" s="14">
        <f>IF(ISERROR(VLOOKUP(A47,'Банкетное меню'!$A$4:$D$118,4)),0,VLOOKUP(A47,'Банкетное меню'!$A$4:$D$118,4))</f>
        <v>0</v>
      </c>
      <c r="F47" s="4"/>
      <c r="G47" s="16" t="str">
        <f t="shared" si="0"/>
        <v/>
      </c>
    </row>
    <row r="48" spans="1:7" ht="18" customHeight="1" thickBot="1" x14ac:dyDescent="0.3">
      <c r="A48" s="25"/>
      <c r="B48" s="31">
        <f t="shared" si="1"/>
        <v>39</v>
      </c>
      <c r="C48" s="74">
        <f>IF(ISERROR(VLOOKUP(A48,'Банкетное меню'!$A$4:$B$118,2)),0,VLOOKUP(A48,'Банкетное меню'!$A$4:$B$118,2))</f>
        <v>0</v>
      </c>
      <c r="D48" s="68">
        <f>IF(ISERROR(VLOOKUP(A48,'Банкетное меню'!$A$4:$C$118,3)),0,VLOOKUP(A48,'Банкетное меню'!$A$4:$C$118,3))</f>
        <v>0</v>
      </c>
      <c r="E48" s="14">
        <f>IF(ISERROR(VLOOKUP(A48,'Банкетное меню'!$A$4:$D$118,4)),0,VLOOKUP(A48,'Банкетное меню'!$A$4:$D$118,4))</f>
        <v>0</v>
      </c>
      <c r="F48" s="4"/>
      <c r="G48" s="16" t="str">
        <f t="shared" si="0"/>
        <v/>
      </c>
    </row>
    <row r="49" spans="1:7" ht="18" customHeight="1" thickBot="1" x14ac:dyDescent="0.3">
      <c r="A49" s="26" t="s">
        <v>228</v>
      </c>
      <c r="B49" s="31">
        <f t="shared" si="1"/>
        <v>40</v>
      </c>
      <c r="C49" s="69" t="s">
        <v>49</v>
      </c>
      <c r="D49" s="99">
        <f>IF(ISERROR(VLOOKUP($A49,'Банкетное меню'!$A$65:$D$71,4)),0,VLOOKUP($A49,'Банкетное меню'!$A$65:$D$71,4))</f>
        <v>0</v>
      </c>
      <c r="E49" s="99"/>
      <c r="F49" s="99"/>
      <c r="G49" s="100"/>
    </row>
    <row r="50" spans="1:7" ht="18" customHeight="1" x14ac:dyDescent="0.25">
      <c r="A50" s="25"/>
      <c r="B50" s="31">
        <f t="shared" si="1"/>
        <v>41</v>
      </c>
      <c r="C50" s="68">
        <f>IF(ISERROR(VLOOKUP(A50,'Банкетное меню'!$A$4:$B$118,2)),0,VLOOKUP(A50,'Банкетное меню'!$A$4:$B$118,2))</f>
        <v>0</v>
      </c>
      <c r="D50" s="68">
        <f>IF(ISERROR(VLOOKUP(A50,'Банкетное меню'!$A$4:$C$118,3)),0,VLOOKUP(A50,'Банкетное меню'!$A$4:$C$118,3))</f>
        <v>0</v>
      </c>
      <c r="E50" s="14">
        <f>IF(ISERROR(VLOOKUP(A50,'Банкетное меню'!$A$4:$D$118,4)),0,VLOOKUP(A50,'Банкетное меню'!$A$4:$D$118,4))</f>
        <v>0</v>
      </c>
      <c r="F50" s="3"/>
      <c r="G50" s="16" t="str">
        <f t="shared" si="0"/>
        <v/>
      </c>
    </row>
    <row r="51" spans="1:7" ht="18" customHeight="1" x14ac:dyDescent="0.25">
      <c r="A51" s="25"/>
      <c r="B51" s="31">
        <f t="shared" si="1"/>
        <v>42</v>
      </c>
      <c r="C51" s="68">
        <f>IF(ISERROR(VLOOKUP(A51,'Банкетное меню'!$A$4:$B$118,2)),0,VLOOKUP(A51,'Банкетное меню'!$A$4:$B$118,2))</f>
        <v>0</v>
      </c>
      <c r="D51" s="14">
        <f>IF(ISERROR(VLOOKUP(A51,'Банкетное меню'!$A$67:$C$83,3)),0,VLOOKUP(A51,'Банкетное меню'!$A$67:$C$83,3))</f>
        <v>0</v>
      </c>
      <c r="E51" s="14">
        <f>IF(ISERROR(VLOOKUP(A51,'Банкетное меню'!$A$4:$D$118,4)),0,VLOOKUP(A51,'Банкетное меню'!$A$4:$D$118,4))</f>
        <v>0</v>
      </c>
      <c r="F51" s="3"/>
      <c r="G51" s="16" t="str">
        <f t="shared" si="0"/>
        <v/>
      </c>
    </row>
    <row r="52" spans="1:7" ht="18" customHeight="1" thickBot="1" x14ac:dyDescent="0.3">
      <c r="A52" s="25"/>
      <c r="B52" s="31">
        <f t="shared" si="1"/>
        <v>43</v>
      </c>
      <c r="C52" s="74">
        <f>IF(ISERROR(VLOOKUP(A52,'Банкетное меню'!$A$4:$B$118,2)),0,VLOOKUP(A52,'Банкетное меню'!$A$4:$B$118,2))</f>
        <v>0</v>
      </c>
      <c r="D52" s="14">
        <f>IF(ISERROR(VLOOKUP(A52,'Банкетное меню'!$A$67:$C$83,3)),0,VLOOKUP(A52,'Банкетное меню'!$A$67:$C$83,3))</f>
        <v>0</v>
      </c>
      <c r="E52" s="14">
        <f>IF(ISERROR(VLOOKUP(A52,'Банкетное меню'!$A$4:$D$118,4)),0,VLOOKUP(A52,'Банкетное меню'!$A$4:$D$118,4))</f>
        <v>0</v>
      </c>
      <c r="F52" s="3"/>
      <c r="G52" s="16" t="str">
        <f t="shared" si="0"/>
        <v/>
      </c>
    </row>
    <row r="53" spans="1:7" ht="15.75" thickBot="1" x14ac:dyDescent="0.3">
      <c r="A53" s="26" t="s">
        <v>336</v>
      </c>
      <c r="B53" s="31">
        <f t="shared" si="1"/>
        <v>44</v>
      </c>
      <c r="C53" s="75" t="s">
        <v>23</v>
      </c>
      <c r="D53" s="92" t="str">
        <f>IF(E53*F53=0,"",E53*F53)</f>
        <v/>
      </c>
      <c r="E53" s="92"/>
      <c r="F53" s="92"/>
      <c r="G53" s="93"/>
    </row>
    <row r="54" spans="1:7" x14ac:dyDescent="0.25">
      <c r="A54" s="25"/>
      <c r="B54" s="31">
        <f t="shared" si="1"/>
        <v>45</v>
      </c>
      <c r="C54" s="68">
        <f>IF(ISERROR(VLOOKUP(A54,'Банкетное меню'!$A$4:$B$118,2)),0,VLOOKUP(A54,'Банкетное меню'!$A$4:$B$118,2))</f>
        <v>0</v>
      </c>
      <c r="D54" s="68">
        <f>IF(ISERROR(VLOOKUP(A54,'Банкетное меню'!$A$4:$C$118,3)),0,VLOOKUP(A54,'Банкетное меню'!$A$4:$C$118,3))</f>
        <v>0</v>
      </c>
      <c r="E54" s="14">
        <f>IF(ISERROR(VLOOKUP(A54,'Банкетное меню'!$A$4:$D$118,4)),0,VLOOKUP(A54,'Банкетное меню'!$A$4:$D$118,4))</f>
        <v>0</v>
      </c>
      <c r="F54" s="3"/>
      <c r="G54" s="16" t="str">
        <f t="shared" si="0"/>
        <v/>
      </c>
    </row>
    <row r="55" spans="1:7" x14ac:dyDescent="0.25">
      <c r="A55" s="40"/>
      <c r="B55" s="31">
        <f t="shared" si="1"/>
        <v>46</v>
      </c>
      <c r="C55" s="68">
        <f>IF(ISERROR(VLOOKUP(A55,'Банкетное меню'!$A$4:$B$118,2)),0,VLOOKUP(A55,'Банкетное меню'!$A$4:$B$118,2))</f>
        <v>0</v>
      </c>
      <c r="D55" s="68">
        <f>IF(ISERROR(VLOOKUP(A55,'Банкетное меню'!$A$4:$C$118,3)),0,VLOOKUP(A55,'Банкетное меню'!$A$4:$C$118,3))</f>
        <v>0</v>
      </c>
      <c r="E55" s="14">
        <f>IF(ISERROR(VLOOKUP(A55,'Банкетное меню'!$A$4:$D$118,4)),0,VLOOKUP(A55,'Банкетное меню'!$A$4:$D$118,4))</f>
        <v>0</v>
      </c>
      <c r="F55" s="3"/>
      <c r="G55" s="16" t="str">
        <f t="shared" si="0"/>
        <v/>
      </c>
    </row>
    <row r="56" spans="1:7" x14ac:dyDescent="0.25">
      <c r="A56" s="40"/>
      <c r="B56" s="31">
        <f t="shared" si="1"/>
        <v>47</v>
      </c>
      <c r="C56" s="68">
        <f>IF(ISERROR(VLOOKUP(A56,'Банкетное меню'!$A$4:$B$118,2)),0,VLOOKUP(A56,'Банкетное меню'!$A$4:$B$118,2))</f>
        <v>0</v>
      </c>
      <c r="D56" s="68">
        <f>IF(ISERROR(VLOOKUP(A56,'Банкетное меню'!$A$4:$C$118,3)),0,VLOOKUP(A56,'Банкетное меню'!$A$4:$C$118,3))</f>
        <v>0</v>
      </c>
      <c r="E56" s="14">
        <f>IF(ISERROR(VLOOKUP(A56,'Банкетное меню'!$A$4:$D$118,4)),0,VLOOKUP(A56,'Банкетное меню'!$A$4:$D$118,4))</f>
        <v>0</v>
      </c>
      <c r="F56" s="3"/>
      <c r="G56" s="16" t="str">
        <f t="shared" si="0"/>
        <v/>
      </c>
    </row>
    <row r="57" spans="1:7" ht="15.75" thickBot="1" x14ac:dyDescent="0.3">
      <c r="A57" s="40"/>
      <c r="B57" s="31">
        <f t="shared" si="1"/>
        <v>48</v>
      </c>
      <c r="C57" s="74">
        <f>IF(ISERROR(VLOOKUP(A57,'Банкетное меню'!$A$4:$B$118,2)),0,VLOOKUP(A57,'Банкетное меню'!$A$4:$B$118,2))</f>
        <v>0</v>
      </c>
      <c r="D57" s="68">
        <f>IF(ISERROR(VLOOKUP(A57,'Банкетное меню'!$A$4:$C$118,3)),0,VLOOKUP(A57,'Банкетное меню'!$A$4:$C$118,3))</f>
        <v>0</v>
      </c>
      <c r="E57" s="14">
        <f>IF(ISERROR(VLOOKUP(A57,'Банкетное меню'!$A$4:$D$118,4)),0,VLOOKUP(A57,'Банкетное меню'!$A$4:$D$118,4))</f>
        <v>0</v>
      </c>
      <c r="F57" s="3"/>
      <c r="G57" s="16" t="str">
        <f t="shared" si="0"/>
        <v/>
      </c>
    </row>
    <row r="58" spans="1:7" ht="15.75" thickBot="1" x14ac:dyDescent="0.3">
      <c r="A58" s="26" t="s">
        <v>337</v>
      </c>
      <c r="B58" s="31">
        <f t="shared" si="1"/>
        <v>49</v>
      </c>
      <c r="C58" s="75" t="s">
        <v>230</v>
      </c>
      <c r="D58" s="92" t="str">
        <f>IF(E58*F58=0,"",E58*F58)</f>
        <v/>
      </c>
      <c r="E58" s="92"/>
      <c r="F58" s="92"/>
      <c r="G58" s="93"/>
    </row>
    <row r="59" spans="1:7" x14ac:dyDescent="0.25">
      <c r="A59" s="40"/>
      <c r="B59" s="31">
        <f t="shared" si="1"/>
        <v>50</v>
      </c>
      <c r="C59" s="68">
        <f>IF(ISERROR(VLOOKUP(A59,'Банкетное меню'!$A$4:$B$220,2)),0,VLOOKUP(A59,'Банкетное меню'!$A$4:$B$220,2))</f>
        <v>0</v>
      </c>
      <c r="D59" s="68">
        <f>IF(ISERROR(VLOOKUP(A59,'Банкетное меню'!$A$4:$C$220,3)),0,VLOOKUP(A59,'Банкетное меню'!$A$4:$C$220,3))</f>
        <v>0</v>
      </c>
      <c r="E59" s="14">
        <f>IF(ISERROR(VLOOKUP(A59,'Банкетное меню'!$A$4:$D$220,4)),0,VLOOKUP(A59,'Банкетное меню'!$A$4:$D$220,4))</f>
        <v>0</v>
      </c>
      <c r="F59" s="3"/>
      <c r="G59" s="16" t="str">
        <f t="shared" si="0"/>
        <v/>
      </c>
    </row>
    <row r="60" spans="1:7" x14ac:dyDescent="0.25">
      <c r="A60" s="40"/>
      <c r="B60" s="31">
        <f t="shared" si="1"/>
        <v>51</v>
      </c>
      <c r="C60" s="68">
        <f>IF(ISERROR(VLOOKUP(A60,'Банкетное меню'!$A$4:$B$220,2)),0,VLOOKUP(A60,'Банкетное меню'!$A$4:$B$220,2))</f>
        <v>0</v>
      </c>
      <c r="D60" s="68">
        <f>IF(ISERROR(VLOOKUP(A60,'Банкетное меню'!$A$4:$C$220,3)),0,VLOOKUP(A60,'Банкетное меню'!$A$4:$C$220,3))</f>
        <v>0</v>
      </c>
      <c r="E60" s="14">
        <f>IF(ISERROR(VLOOKUP(A60,'Банкетное меню'!$A$4:$D$220,4)),0,VLOOKUP(A60,'Банкетное меню'!$A$4:$D$220,4))</f>
        <v>0</v>
      </c>
      <c r="F60" s="3"/>
      <c r="G60" s="16" t="str">
        <f t="shared" si="0"/>
        <v/>
      </c>
    </row>
    <row r="61" spans="1:7" ht="29.25" customHeight="1" x14ac:dyDescent="0.25">
      <c r="A61" s="40"/>
      <c r="B61" s="31">
        <f t="shared" si="1"/>
        <v>52</v>
      </c>
      <c r="C61" s="68">
        <f>IF(ISERROR(VLOOKUP(A61,'Банкетное меню'!$A$4:$B$220,2)),0,VLOOKUP(A61,'Банкетное меню'!$A$4:$B$220,2))</f>
        <v>0</v>
      </c>
      <c r="D61" s="68">
        <f>IF(ISERROR(VLOOKUP(A61,'Банкетное меню'!$A$4:$C$220,3)),0,VLOOKUP(A61,'Банкетное меню'!$A$4:$C$220,3))</f>
        <v>0</v>
      </c>
      <c r="E61" s="14">
        <f>IF(ISERROR(VLOOKUP(A61,'Банкетное меню'!$A$4:$D$220,4)),0,VLOOKUP(A61,'Банкетное меню'!$A$4:$D$220,4))</f>
        <v>0</v>
      </c>
      <c r="F61" s="3"/>
      <c r="G61" s="16" t="str">
        <f t="shared" si="0"/>
        <v/>
      </c>
    </row>
    <row r="62" spans="1:7" x14ac:dyDescent="0.25">
      <c r="A62" s="40"/>
      <c r="B62" s="31">
        <f t="shared" si="1"/>
        <v>53</v>
      </c>
      <c r="C62" s="68">
        <f>IF(ISERROR(VLOOKUP(A62,'Банкетное меню'!$A$4:$B$220,2)),0,VLOOKUP(A62,'Банкетное меню'!$A$4:$B$220,2))</f>
        <v>0</v>
      </c>
      <c r="D62" s="68">
        <f>IF(ISERROR(VLOOKUP(A62,'Банкетное меню'!$A$4:$C$220,3)),0,VLOOKUP(A62,'Банкетное меню'!$A$4:$C$220,3))</f>
        <v>0</v>
      </c>
      <c r="E62" s="14">
        <f>IF(ISERROR(VLOOKUP(A62,'Банкетное меню'!$A$4:$D$220,4)),0,VLOOKUP(A62,'Банкетное меню'!$A$4:$D$220,4))</f>
        <v>0</v>
      </c>
      <c r="F62" s="3"/>
      <c r="G62" s="16" t="str">
        <f t="shared" si="0"/>
        <v/>
      </c>
    </row>
    <row r="63" spans="1:7" x14ac:dyDescent="0.25">
      <c r="A63" s="40"/>
      <c r="B63" s="31">
        <f t="shared" si="1"/>
        <v>54</v>
      </c>
      <c r="C63" s="68">
        <f>IF(ISERROR(VLOOKUP(A63,'Банкетное меню'!$A$4:$B$220,2)),0,VLOOKUP(A63,'Банкетное меню'!$A$4:$B$220,2))</f>
        <v>0</v>
      </c>
      <c r="D63" s="68">
        <f>IF(ISERROR(VLOOKUP(A63,'Банкетное меню'!$A$4:$C$220,3)),0,VLOOKUP(A63,'Банкетное меню'!$A$4:$C$220,3))</f>
        <v>0</v>
      </c>
      <c r="E63" s="14">
        <f>IF(ISERROR(VLOOKUP(A63,'Банкетное меню'!$A$4:$D$220,4)),0,VLOOKUP(A63,'Банкетное меню'!$A$4:$D$220,4))</f>
        <v>0</v>
      </c>
      <c r="F63" s="3"/>
      <c r="G63" s="16" t="str">
        <f t="shared" si="0"/>
        <v/>
      </c>
    </row>
    <row r="64" spans="1:7" x14ac:dyDescent="0.25">
      <c r="A64" s="40"/>
      <c r="B64" s="31">
        <f t="shared" si="1"/>
        <v>55</v>
      </c>
      <c r="C64" s="68">
        <f>IF(ISERROR(VLOOKUP(A64,'Банкетное меню'!$A$4:$B$220,2)),0,VLOOKUP(A64,'Банкетное меню'!$A$4:$B$220,2))</f>
        <v>0</v>
      </c>
      <c r="D64" s="68">
        <f>IF(ISERROR(VLOOKUP(A64,'Банкетное меню'!$A$4:$C$220,3)),0,VLOOKUP(A64,'Банкетное меню'!$A$4:$C$220,3))</f>
        <v>0</v>
      </c>
      <c r="E64" s="14">
        <f>IF(ISERROR(VLOOKUP(A64,'Банкетное меню'!$A$4:$D$220,4)),0,VLOOKUP(A64,'Банкетное меню'!$A$4:$D$220,4))</f>
        <v>0</v>
      </c>
      <c r="F64" s="3"/>
      <c r="G64" s="16" t="str">
        <f t="shared" si="0"/>
        <v/>
      </c>
    </row>
    <row r="65" spans="1:7" x14ac:dyDescent="0.25">
      <c r="A65" s="40"/>
      <c r="B65" s="31">
        <f t="shared" si="1"/>
        <v>56</v>
      </c>
      <c r="C65" s="68">
        <f>IF(ISERROR(VLOOKUP(A65,'Банкетное меню'!$A$4:$B$220,2)),0,VLOOKUP(A65,'Банкетное меню'!$A$4:$B$220,2))</f>
        <v>0</v>
      </c>
      <c r="D65" s="68">
        <f>IF(ISERROR(VLOOKUP(A65,'Банкетное меню'!$A$4:$C$220,3)),0,VLOOKUP(A65,'Банкетное меню'!$A$4:$C$220,3))</f>
        <v>0</v>
      </c>
      <c r="E65" s="14">
        <f>IF(ISERROR(VLOOKUP(A65,'Банкетное меню'!$A$4:$D$220,4)),0,VLOOKUP(A65,'Банкетное меню'!$A$4:$D$220,4))</f>
        <v>0</v>
      </c>
      <c r="F65" s="3"/>
      <c r="G65" s="16" t="str">
        <f t="shared" si="0"/>
        <v/>
      </c>
    </row>
    <row r="66" spans="1:7" x14ac:dyDescent="0.25">
      <c r="A66" s="40"/>
      <c r="B66" s="31">
        <f t="shared" si="1"/>
        <v>57</v>
      </c>
      <c r="C66" s="68">
        <f>IF(ISERROR(VLOOKUP(A66,'Банкетное меню'!$A$4:$B$220,2)),0,VLOOKUP(A66,'Банкетное меню'!$A$4:$B$220,2))</f>
        <v>0</v>
      </c>
      <c r="D66" s="68">
        <f>IF(ISERROR(VLOOKUP(A66,'Банкетное меню'!$A$4:$C$220,3)),0,VLOOKUP(A66,'Банкетное меню'!$A$4:$C$220,3))</f>
        <v>0</v>
      </c>
      <c r="E66" s="14">
        <f>IF(ISERROR(VLOOKUP(A66,'Банкетное меню'!$A$4:$D$220,4)),0,VLOOKUP(A66,'Банкетное меню'!$A$4:$D$220,4))</f>
        <v>0</v>
      </c>
      <c r="F66" s="3"/>
      <c r="G66" s="16" t="str">
        <f t="shared" si="0"/>
        <v/>
      </c>
    </row>
    <row r="67" spans="1:7" ht="15.75" thickBot="1" x14ac:dyDescent="0.3">
      <c r="A67" s="28"/>
      <c r="B67" s="31">
        <f t="shared" si="1"/>
        <v>58</v>
      </c>
      <c r="C67" s="68">
        <f>IF(ISERROR(VLOOKUP(A67,'Банкетное меню'!$A$4:$B$220,2)),0,VLOOKUP(A67,'Банкетное меню'!$A$4:$B$220,2))</f>
        <v>0</v>
      </c>
      <c r="D67" s="68">
        <f>IF(ISERROR(VLOOKUP(A67,'Банкетное меню'!$A$4:$C$220,3)),0,VLOOKUP(A67,'Банкетное меню'!$A$4:$C$220,3))</f>
        <v>0</v>
      </c>
      <c r="E67" s="14">
        <f>IF(ISERROR(VLOOKUP(A67,'Банкетное меню'!$A$4:$D$220,4)),0,VLOOKUP(A67,'Банкетное меню'!$A$4:$D$220,4))</f>
        <v>0</v>
      </c>
      <c r="F67" s="3"/>
      <c r="G67" s="16" t="str">
        <f t="shared" si="0"/>
        <v/>
      </c>
    </row>
    <row r="68" spans="1:7" x14ac:dyDescent="0.25">
      <c r="A68" s="2"/>
      <c r="B68" s="2"/>
      <c r="C68" s="2"/>
      <c r="D68" s="2"/>
      <c r="E68" s="2"/>
      <c r="F68" s="2"/>
      <c r="G68" s="22">
        <f>IF(SUM(G12:G67)=0,"",SUM(G12:G67))</f>
        <v>990</v>
      </c>
    </row>
    <row r="69" spans="1:7" x14ac:dyDescent="0.25">
      <c r="A69" s="2"/>
      <c r="B69" s="2"/>
      <c r="C69" s="6" t="s">
        <v>55</v>
      </c>
      <c r="D69" s="2"/>
      <c r="E69" s="2"/>
      <c r="F69" s="2"/>
      <c r="G69" s="23">
        <f>G68*0.1</f>
        <v>99</v>
      </c>
    </row>
    <row r="70" spans="1:7" ht="15.75" thickBot="1" x14ac:dyDescent="0.3">
      <c r="A70" s="2"/>
      <c r="B70" s="2"/>
      <c r="C70" s="7" t="s">
        <v>54</v>
      </c>
      <c r="D70" s="2"/>
      <c r="E70" s="2"/>
      <c r="F70" s="2"/>
      <c r="G70" s="24">
        <f>IFERROR(G69+G68,0)</f>
        <v>1089</v>
      </c>
    </row>
    <row r="71" spans="1:7" x14ac:dyDescent="0.25">
      <c r="F71" s="10"/>
    </row>
    <row r="72" spans="1:7" ht="15.75" thickBot="1" x14ac:dyDescent="0.3">
      <c r="C72" s="39" t="s">
        <v>157</v>
      </c>
      <c r="F72" s="10"/>
    </row>
    <row r="73" spans="1:7" ht="15.75" thickBot="1" x14ac:dyDescent="0.3">
      <c r="C73" s="77" t="str">
        <f>Лист1!D2</f>
        <v xml:space="preserve">  одна тысяча  восемьдесят девять  рублей 00 коп.</v>
      </c>
      <c r="D73" s="78"/>
      <c r="E73" s="78"/>
      <c r="F73" s="78"/>
      <c r="G73" s="79"/>
    </row>
  </sheetData>
  <sheetProtection formatCells="0" formatColumns="0" formatRows="0" insertColumns="0" insertRows="0" insertHyperlinks="0" deleteColumns="0" deleteRows="0" sort="0" autoFilter="0" pivotTables="0"/>
  <autoFilter ref="G1:G70"/>
  <dataConsolidate/>
  <mergeCells count="19">
    <mergeCell ref="D58:G58"/>
    <mergeCell ref="F5:G5"/>
    <mergeCell ref="C2:G4"/>
    <mergeCell ref="C1:G1"/>
    <mergeCell ref="C73:G73"/>
    <mergeCell ref="D6:E6"/>
    <mergeCell ref="D7:E7"/>
    <mergeCell ref="D8:E8"/>
    <mergeCell ref="F6:G6"/>
    <mergeCell ref="F7:G7"/>
    <mergeCell ref="F8:G8"/>
    <mergeCell ref="D29:G29"/>
    <mergeCell ref="D18:G18"/>
    <mergeCell ref="D26:G26"/>
    <mergeCell ref="D39:G39"/>
    <mergeCell ref="D11:G11"/>
    <mergeCell ref="D45:G45"/>
    <mergeCell ref="D49:G49"/>
    <mergeCell ref="D53:G53"/>
  </mergeCells>
  <conditionalFormatting sqref="G69:G70">
    <cfRule type="cellIs" dxfId="0" priority="1" operator="equal">
      <formula>0</formula>
    </cfRule>
  </conditionalFormatting>
  <pageMargins left="0.25" right="0.25" top="0.75" bottom="0.75" header="0.3" footer="0.3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C19" sqref="C19"/>
    </sheetView>
  </sheetViews>
  <sheetFormatPr defaultRowHeight="15" x14ac:dyDescent="0.25"/>
  <cols>
    <col min="2" max="2" width="14.7109375" style="36" customWidth="1"/>
    <col min="10" max="10" width="12.28515625" customWidth="1"/>
    <col min="11" max="11" width="50" customWidth="1"/>
    <col min="16" max="16" width="15.5703125" customWidth="1"/>
    <col min="17" max="17" width="15.7109375" customWidth="1"/>
  </cols>
  <sheetData>
    <row r="1" spans="1:18" x14ac:dyDescent="0.25">
      <c r="O1">
        <v>0</v>
      </c>
      <c r="P1" t="str">
        <f>""</f>
        <v/>
      </c>
      <c r="Q1" t="s">
        <v>143</v>
      </c>
      <c r="R1" t="s">
        <v>144</v>
      </c>
    </row>
    <row r="2" spans="1:18" ht="21" x14ac:dyDescent="0.35">
      <c r="B2" s="37">
        <f>конструктор!G70</f>
        <v>1089</v>
      </c>
      <c r="C2" s="38"/>
      <c r="D2" s="102" t="str">
        <f>J12&amp;" "&amp;J11&amp;" "&amp;J10&amp;" "&amp;J9&amp;" "&amp;J8&amp;" "&amp;J7&amp;" "&amp;K7&amp;" "&amp;B4&amp;" коп."</f>
        <v xml:space="preserve">  одна тысяча  восемьдесят девять  рублей 00 коп.</v>
      </c>
      <c r="E2" s="102"/>
      <c r="F2" s="102"/>
      <c r="G2" s="102"/>
      <c r="H2" s="102"/>
      <c r="I2" s="102"/>
      <c r="J2" s="102"/>
      <c r="K2" s="102"/>
      <c r="O2">
        <v>1</v>
      </c>
      <c r="P2" t="s">
        <v>107</v>
      </c>
      <c r="Q2" t="s">
        <v>147</v>
      </c>
      <c r="R2" t="s">
        <v>145</v>
      </c>
    </row>
    <row r="3" spans="1:18" x14ac:dyDescent="0.25">
      <c r="B3" s="36">
        <f>TRUNC(B2,0)</f>
        <v>1089</v>
      </c>
      <c r="O3">
        <v>2</v>
      </c>
      <c r="P3" t="s">
        <v>108</v>
      </c>
      <c r="Q3" t="s">
        <v>148</v>
      </c>
      <c r="R3" t="s">
        <v>146</v>
      </c>
    </row>
    <row r="4" spans="1:18" x14ac:dyDescent="0.25">
      <c r="B4" s="36" t="str">
        <f>IF((ROUND(B2-B3,2)*100)&lt;1,"00",ROUND(B2-B3,2)*100)</f>
        <v>00</v>
      </c>
      <c r="O4">
        <v>3</v>
      </c>
      <c r="P4" t="s">
        <v>109</v>
      </c>
      <c r="Q4" t="s">
        <v>149</v>
      </c>
      <c r="R4" t="s">
        <v>146</v>
      </c>
    </row>
    <row r="5" spans="1:18" x14ac:dyDescent="0.25">
      <c r="O5">
        <v>4</v>
      </c>
      <c r="P5" t="s">
        <v>110</v>
      </c>
      <c r="Q5" t="s">
        <v>150</v>
      </c>
      <c r="R5" t="s">
        <v>146</v>
      </c>
    </row>
    <row r="6" spans="1:18" x14ac:dyDescent="0.25">
      <c r="A6" t="s">
        <v>106</v>
      </c>
      <c r="O6">
        <v>5</v>
      </c>
      <c r="P6" t="s">
        <v>111</v>
      </c>
      <c r="Q6" t="s">
        <v>151</v>
      </c>
      <c r="R6" t="s">
        <v>144</v>
      </c>
    </row>
    <row r="7" spans="1:18" x14ac:dyDescent="0.25">
      <c r="A7">
        <v>10</v>
      </c>
      <c r="B7" s="36">
        <f>MOD($B$3,A7)</f>
        <v>9</v>
      </c>
      <c r="C7">
        <f>A7/10</f>
        <v>1</v>
      </c>
      <c r="D7">
        <f>B7/C7</f>
        <v>9</v>
      </c>
      <c r="E7">
        <f>TRUNC(D7,0)</f>
        <v>9</v>
      </c>
      <c r="F7">
        <v>1</v>
      </c>
      <c r="G7">
        <f>E7*F7</f>
        <v>9</v>
      </c>
      <c r="H7">
        <f>IF(AND(G8&gt;9,G8&lt;20),0,G7)</f>
        <v>9</v>
      </c>
      <c r="I7">
        <v>1</v>
      </c>
      <c r="J7" t="str">
        <f>IF(I7&gt;0,VLOOKUP(H7,$O$1:$P$37,2),"")</f>
        <v xml:space="preserve">девять </v>
      </c>
      <c r="K7" t="str">
        <f>VLOOKUP(H7,O1:R37,4)</f>
        <v>рублей</v>
      </c>
      <c r="O7">
        <v>6</v>
      </c>
      <c r="P7" t="s">
        <v>112</v>
      </c>
      <c r="Q7" t="s">
        <v>152</v>
      </c>
      <c r="R7" t="s">
        <v>144</v>
      </c>
    </row>
    <row r="8" spans="1:18" x14ac:dyDescent="0.25">
      <c r="A8">
        <v>100</v>
      </c>
      <c r="B8" s="36">
        <f t="shared" ref="B8:B12" si="0">MOD($B$3,A8)</f>
        <v>89</v>
      </c>
      <c r="C8">
        <f t="shared" ref="C8:C12" si="1">A8/10</f>
        <v>10</v>
      </c>
      <c r="D8">
        <f t="shared" ref="D8:D12" si="2">B8/C8</f>
        <v>8.9</v>
      </c>
      <c r="E8">
        <f t="shared" ref="E8:E12" si="3">TRUNC(D8,0)</f>
        <v>8</v>
      </c>
      <c r="F8">
        <v>10</v>
      </c>
      <c r="G8">
        <f t="shared" ref="G8:G12" si="4">E8*F8</f>
        <v>80</v>
      </c>
      <c r="H8">
        <f>IF(G8=10,G7+G8,G8)</f>
        <v>80</v>
      </c>
      <c r="I8">
        <f>IF($B$3&gt;A7,1,-1)</f>
        <v>1</v>
      </c>
      <c r="J8" t="str">
        <f t="shared" ref="J8:J9" si="5">IF(I8&gt;0,VLOOKUP(H8,$O$1:$P$37,2),"")</f>
        <v>восемьдесят</v>
      </c>
      <c r="O8">
        <v>7</v>
      </c>
      <c r="P8" t="s">
        <v>113</v>
      </c>
      <c r="Q8" t="s">
        <v>153</v>
      </c>
      <c r="R8" t="s">
        <v>144</v>
      </c>
    </row>
    <row r="9" spans="1:18" x14ac:dyDescent="0.25">
      <c r="A9">
        <v>1000</v>
      </c>
      <c r="B9" s="36">
        <f t="shared" si="0"/>
        <v>89</v>
      </c>
      <c r="C9">
        <f t="shared" si="1"/>
        <v>100</v>
      </c>
      <c r="D9">
        <f t="shared" si="2"/>
        <v>0.89</v>
      </c>
      <c r="E9">
        <f t="shared" si="3"/>
        <v>0</v>
      </c>
      <c r="F9">
        <v>100</v>
      </c>
      <c r="G9">
        <f t="shared" si="4"/>
        <v>0</v>
      </c>
      <c r="H9">
        <f>G9</f>
        <v>0</v>
      </c>
      <c r="I9">
        <f t="shared" ref="I9:I12" si="6">IF($B$3&gt;A8,1,-1)</f>
        <v>1</v>
      </c>
      <c r="J9" t="str">
        <f t="shared" si="5"/>
        <v/>
      </c>
      <c r="O9">
        <v>8</v>
      </c>
      <c r="P9" t="s">
        <v>114</v>
      </c>
      <c r="Q9" t="s">
        <v>154</v>
      </c>
      <c r="R9" t="s">
        <v>144</v>
      </c>
    </row>
    <row r="10" spans="1:18" x14ac:dyDescent="0.25">
      <c r="A10">
        <v>10000</v>
      </c>
      <c r="B10" s="36">
        <f t="shared" si="0"/>
        <v>1089</v>
      </c>
      <c r="C10">
        <f t="shared" si="1"/>
        <v>1000</v>
      </c>
      <c r="D10">
        <f t="shared" si="2"/>
        <v>1.089</v>
      </c>
      <c r="E10">
        <f t="shared" si="3"/>
        <v>1</v>
      </c>
      <c r="F10">
        <v>1</v>
      </c>
      <c r="G10">
        <f t="shared" si="4"/>
        <v>1</v>
      </c>
      <c r="H10">
        <f>IF(AND(G11&gt;9,G11&lt;20),0,G10)</f>
        <v>1</v>
      </c>
      <c r="I10">
        <f>IF($B$3&gt;A9,1,-1)</f>
        <v>1</v>
      </c>
      <c r="J10" t="str">
        <f>IF(I10&gt;0,VLOOKUP(H10,$O$1:$Q$37,3),"")</f>
        <v>одна тысяча</v>
      </c>
      <c r="O10">
        <v>9</v>
      </c>
      <c r="P10" t="s">
        <v>115</v>
      </c>
      <c r="Q10" t="s">
        <v>155</v>
      </c>
      <c r="R10" t="s">
        <v>144</v>
      </c>
    </row>
    <row r="11" spans="1:18" x14ac:dyDescent="0.25">
      <c r="A11">
        <v>100000</v>
      </c>
      <c r="B11" s="36">
        <f t="shared" si="0"/>
        <v>1089</v>
      </c>
      <c r="C11">
        <f t="shared" si="1"/>
        <v>10000</v>
      </c>
      <c r="D11">
        <f t="shared" si="2"/>
        <v>0.1089</v>
      </c>
      <c r="E11">
        <f t="shared" si="3"/>
        <v>0</v>
      </c>
      <c r="F11">
        <v>10</v>
      </c>
      <c r="G11">
        <f t="shared" si="4"/>
        <v>0</v>
      </c>
      <c r="H11">
        <f>IF(G11=10,G10+G11,G11)</f>
        <v>0</v>
      </c>
      <c r="I11">
        <f t="shared" si="6"/>
        <v>-1</v>
      </c>
      <c r="J11" t="str">
        <f t="shared" ref="J11:J12" si="7">IF(I11&gt;0,VLOOKUP(H11,$O$1:$Q$37,3),"")</f>
        <v/>
      </c>
      <c r="O11">
        <v>10</v>
      </c>
      <c r="P11" t="s">
        <v>116</v>
      </c>
      <c r="Q11" t="s">
        <v>116</v>
      </c>
      <c r="R11" t="s">
        <v>144</v>
      </c>
    </row>
    <row r="12" spans="1:18" x14ac:dyDescent="0.25">
      <c r="A12">
        <v>1000000</v>
      </c>
      <c r="B12" s="36">
        <f t="shared" si="0"/>
        <v>1089</v>
      </c>
      <c r="C12">
        <f t="shared" si="1"/>
        <v>100000</v>
      </c>
      <c r="D12">
        <f t="shared" si="2"/>
        <v>1.089E-2</v>
      </c>
      <c r="E12">
        <f t="shared" si="3"/>
        <v>0</v>
      </c>
      <c r="F12">
        <v>100</v>
      </c>
      <c r="G12">
        <f t="shared" si="4"/>
        <v>0</v>
      </c>
      <c r="H12">
        <f>G12</f>
        <v>0</v>
      </c>
      <c r="I12">
        <f t="shared" si="6"/>
        <v>-1</v>
      </c>
      <c r="J12" t="str">
        <f t="shared" si="7"/>
        <v/>
      </c>
      <c r="O12">
        <v>11</v>
      </c>
      <c r="P12" t="s">
        <v>117</v>
      </c>
      <c r="Q12" t="s">
        <v>117</v>
      </c>
      <c r="R12" t="s">
        <v>144</v>
      </c>
    </row>
    <row r="13" spans="1:18" x14ac:dyDescent="0.25">
      <c r="O13">
        <v>12</v>
      </c>
      <c r="P13" t="s">
        <v>118</v>
      </c>
      <c r="Q13" t="s">
        <v>118</v>
      </c>
      <c r="R13" t="s">
        <v>144</v>
      </c>
    </row>
    <row r="14" spans="1:18" x14ac:dyDescent="0.25">
      <c r="O14">
        <v>13</v>
      </c>
      <c r="P14" t="s">
        <v>119</v>
      </c>
      <c r="Q14" t="s">
        <v>119</v>
      </c>
      <c r="R14" t="s">
        <v>144</v>
      </c>
    </row>
    <row r="15" spans="1:18" x14ac:dyDescent="0.25">
      <c r="O15">
        <v>14</v>
      </c>
      <c r="P15" t="s">
        <v>120</v>
      </c>
      <c r="Q15" t="s">
        <v>120</v>
      </c>
      <c r="R15" t="s">
        <v>144</v>
      </c>
    </row>
    <row r="16" spans="1:18" x14ac:dyDescent="0.25">
      <c r="O16">
        <v>15</v>
      </c>
      <c r="P16" t="s">
        <v>121</v>
      </c>
      <c r="Q16" t="s">
        <v>121</v>
      </c>
      <c r="R16" t="s">
        <v>144</v>
      </c>
    </row>
    <row r="17" spans="15:18" x14ac:dyDescent="0.25">
      <c r="O17">
        <v>16</v>
      </c>
      <c r="P17" t="s">
        <v>122</v>
      </c>
      <c r="Q17" t="s">
        <v>122</v>
      </c>
      <c r="R17" t="s">
        <v>144</v>
      </c>
    </row>
    <row r="18" spans="15:18" x14ac:dyDescent="0.25">
      <c r="O18">
        <v>17</v>
      </c>
      <c r="P18" t="s">
        <v>123</v>
      </c>
      <c r="Q18" t="s">
        <v>123</v>
      </c>
      <c r="R18" t="s">
        <v>144</v>
      </c>
    </row>
    <row r="19" spans="15:18" x14ac:dyDescent="0.25">
      <c r="O19">
        <v>18</v>
      </c>
      <c r="P19" t="s">
        <v>124</v>
      </c>
      <c r="Q19" t="s">
        <v>124</v>
      </c>
      <c r="R19" t="s">
        <v>144</v>
      </c>
    </row>
    <row r="20" spans="15:18" x14ac:dyDescent="0.25">
      <c r="O20">
        <v>19</v>
      </c>
      <c r="P20" t="s">
        <v>125</v>
      </c>
      <c r="Q20" t="s">
        <v>125</v>
      </c>
      <c r="R20" t="s">
        <v>144</v>
      </c>
    </row>
    <row r="21" spans="15:18" x14ac:dyDescent="0.25">
      <c r="O21">
        <v>20</v>
      </c>
      <c r="P21" t="s">
        <v>126</v>
      </c>
      <c r="Q21" t="s">
        <v>126</v>
      </c>
      <c r="R21" t="s">
        <v>144</v>
      </c>
    </row>
    <row r="22" spans="15:18" x14ac:dyDescent="0.25">
      <c r="O22">
        <v>30</v>
      </c>
      <c r="P22" t="s">
        <v>127</v>
      </c>
      <c r="Q22" t="s">
        <v>127</v>
      </c>
      <c r="R22" t="s">
        <v>144</v>
      </c>
    </row>
    <row r="23" spans="15:18" x14ac:dyDescent="0.25">
      <c r="O23">
        <v>40</v>
      </c>
      <c r="P23" t="s">
        <v>128</v>
      </c>
      <c r="Q23" t="s">
        <v>128</v>
      </c>
      <c r="R23" t="s">
        <v>144</v>
      </c>
    </row>
    <row r="24" spans="15:18" x14ac:dyDescent="0.25">
      <c r="O24">
        <v>50</v>
      </c>
      <c r="P24" t="s">
        <v>129</v>
      </c>
      <c r="Q24" t="s">
        <v>129</v>
      </c>
      <c r="R24" t="s">
        <v>144</v>
      </c>
    </row>
    <row r="25" spans="15:18" x14ac:dyDescent="0.25">
      <c r="O25">
        <v>60</v>
      </c>
      <c r="P25" t="s">
        <v>156</v>
      </c>
      <c r="Q25" t="s">
        <v>130</v>
      </c>
      <c r="R25" t="s">
        <v>144</v>
      </c>
    </row>
    <row r="26" spans="15:18" x14ac:dyDescent="0.25">
      <c r="O26">
        <v>70</v>
      </c>
      <c r="P26" t="s">
        <v>131</v>
      </c>
      <c r="Q26" t="s">
        <v>131</v>
      </c>
      <c r="R26" t="s">
        <v>144</v>
      </c>
    </row>
    <row r="27" spans="15:18" x14ac:dyDescent="0.25">
      <c r="O27">
        <v>80</v>
      </c>
      <c r="P27" t="s">
        <v>132</v>
      </c>
      <c r="Q27" t="s">
        <v>132</v>
      </c>
      <c r="R27" t="s">
        <v>144</v>
      </c>
    </row>
    <row r="28" spans="15:18" x14ac:dyDescent="0.25">
      <c r="O28">
        <v>90</v>
      </c>
      <c r="P28" t="s">
        <v>133</v>
      </c>
      <c r="Q28" t="s">
        <v>133</v>
      </c>
      <c r="R28" t="s">
        <v>144</v>
      </c>
    </row>
    <row r="29" spans="15:18" x14ac:dyDescent="0.25">
      <c r="O29">
        <v>100</v>
      </c>
      <c r="P29" t="s">
        <v>134</v>
      </c>
      <c r="Q29" t="s">
        <v>134</v>
      </c>
      <c r="R29" t="s">
        <v>144</v>
      </c>
    </row>
    <row r="30" spans="15:18" x14ac:dyDescent="0.25">
      <c r="O30">
        <v>200</v>
      </c>
      <c r="P30" t="s">
        <v>135</v>
      </c>
      <c r="Q30" t="s">
        <v>135</v>
      </c>
      <c r="R30" t="s">
        <v>144</v>
      </c>
    </row>
    <row r="31" spans="15:18" x14ac:dyDescent="0.25">
      <c r="O31">
        <v>300</v>
      </c>
      <c r="P31" t="s">
        <v>136</v>
      </c>
      <c r="Q31" t="s">
        <v>136</v>
      </c>
      <c r="R31" t="s">
        <v>144</v>
      </c>
    </row>
    <row r="32" spans="15:18" x14ac:dyDescent="0.25">
      <c r="O32">
        <v>400</v>
      </c>
      <c r="P32" t="s">
        <v>137</v>
      </c>
      <c r="Q32" t="s">
        <v>137</v>
      </c>
      <c r="R32" t="s">
        <v>144</v>
      </c>
    </row>
    <row r="33" spans="15:18" x14ac:dyDescent="0.25">
      <c r="O33">
        <v>500</v>
      </c>
      <c r="P33" t="s">
        <v>138</v>
      </c>
      <c r="Q33" t="s">
        <v>138</v>
      </c>
      <c r="R33" t="s">
        <v>144</v>
      </c>
    </row>
    <row r="34" spans="15:18" x14ac:dyDescent="0.25">
      <c r="O34">
        <v>600</v>
      </c>
      <c r="P34" t="s">
        <v>139</v>
      </c>
      <c r="Q34" t="s">
        <v>139</v>
      </c>
      <c r="R34" t="s">
        <v>144</v>
      </c>
    </row>
    <row r="35" spans="15:18" x14ac:dyDescent="0.25">
      <c r="O35">
        <v>700</v>
      </c>
      <c r="P35" t="s">
        <v>140</v>
      </c>
      <c r="Q35" t="s">
        <v>140</v>
      </c>
      <c r="R35" t="s">
        <v>144</v>
      </c>
    </row>
    <row r="36" spans="15:18" x14ac:dyDescent="0.25">
      <c r="O36">
        <v>800</v>
      </c>
      <c r="P36" t="s">
        <v>141</v>
      </c>
      <c r="Q36" t="s">
        <v>141</v>
      </c>
      <c r="R36" t="s">
        <v>144</v>
      </c>
    </row>
    <row r="37" spans="15:18" x14ac:dyDescent="0.25">
      <c r="O37">
        <v>900</v>
      </c>
      <c r="P37" t="s">
        <v>142</v>
      </c>
      <c r="Q37" t="s">
        <v>142</v>
      </c>
      <c r="R37" t="s">
        <v>144</v>
      </c>
    </row>
  </sheetData>
  <mergeCells count="1">
    <mergeCell ref="D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228"/>
  <sheetViews>
    <sheetView workbookViewId="0">
      <selection activeCell="A4" sqref="A4"/>
    </sheetView>
  </sheetViews>
  <sheetFormatPr defaultRowHeight="15" x14ac:dyDescent="0.25"/>
  <cols>
    <col min="1" max="1" width="3.85546875" customWidth="1"/>
    <col min="2" max="2" width="55" customWidth="1"/>
    <col min="3" max="3" width="14" customWidth="1"/>
    <col min="4" max="4" width="14.85546875" customWidth="1"/>
  </cols>
  <sheetData>
    <row r="1" spans="1:4" ht="25.5" x14ac:dyDescent="0.35">
      <c r="B1" s="103" t="s">
        <v>56</v>
      </c>
      <c r="C1" s="103"/>
      <c r="D1" s="103"/>
    </row>
    <row r="2" spans="1:4" x14ac:dyDescent="0.25">
      <c r="B2" s="41" t="s">
        <v>57</v>
      </c>
      <c r="C2" s="9" t="s">
        <v>13</v>
      </c>
      <c r="D2" s="9" t="s">
        <v>14</v>
      </c>
    </row>
    <row r="3" spans="1:4" x14ac:dyDescent="0.25">
      <c r="B3" s="42" t="s">
        <v>12</v>
      </c>
      <c r="C3" s="43"/>
      <c r="D3" s="44"/>
    </row>
    <row r="4" spans="1:4" x14ac:dyDescent="0.25">
      <c r="A4" s="25">
        <v>1</v>
      </c>
      <c r="B4" s="45" t="s">
        <v>161</v>
      </c>
      <c r="C4" s="46" t="s">
        <v>162</v>
      </c>
      <c r="D4" s="47">
        <v>990</v>
      </c>
    </row>
    <row r="5" spans="1:4" ht="28.5" x14ac:dyDescent="0.25">
      <c r="A5" s="25">
        <v>2</v>
      </c>
      <c r="B5" s="48" t="s">
        <v>0</v>
      </c>
      <c r="C5" s="46" t="s">
        <v>1</v>
      </c>
      <c r="D5" s="47">
        <v>210</v>
      </c>
    </row>
    <row r="6" spans="1:4" x14ac:dyDescent="0.25">
      <c r="A6" s="25">
        <v>3</v>
      </c>
      <c r="B6" s="50" t="s">
        <v>35</v>
      </c>
      <c r="C6" s="49" t="s">
        <v>36</v>
      </c>
      <c r="D6" s="47">
        <v>590</v>
      </c>
    </row>
    <row r="7" spans="1:4" x14ac:dyDescent="0.25">
      <c r="A7" s="25">
        <v>4</v>
      </c>
      <c r="B7" s="48" t="s">
        <v>163</v>
      </c>
      <c r="C7" s="46" t="s">
        <v>214</v>
      </c>
      <c r="D7" s="47">
        <v>1080</v>
      </c>
    </row>
    <row r="8" spans="1:4" ht="28.5" x14ac:dyDescent="0.25">
      <c r="A8" s="25">
        <v>5</v>
      </c>
      <c r="B8" s="51" t="s">
        <v>31</v>
      </c>
      <c r="C8" s="49" t="s">
        <v>32</v>
      </c>
      <c r="D8" s="47">
        <v>750</v>
      </c>
    </row>
    <row r="9" spans="1:4" x14ac:dyDescent="0.25">
      <c r="A9" s="25">
        <v>6</v>
      </c>
      <c r="B9" s="50" t="s">
        <v>18</v>
      </c>
      <c r="C9" s="49" t="s">
        <v>19</v>
      </c>
      <c r="D9" s="47">
        <v>275</v>
      </c>
    </row>
    <row r="10" spans="1:4" ht="28.5" x14ac:dyDescent="0.25">
      <c r="A10" s="25">
        <v>7</v>
      </c>
      <c r="B10" s="51" t="s">
        <v>33</v>
      </c>
      <c r="C10" s="49" t="s">
        <v>34</v>
      </c>
      <c r="D10" s="47">
        <v>650</v>
      </c>
    </row>
    <row r="11" spans="1:4" ht="28.5" x14ac:dyDescent="0.25">
      <c r="A11" s="25">
        <v>8</v>
      </c>
      <c r="B11" s="52" t="s">
        <v>164</v>
      </c>
      <c r="C11" s="46" t="s">
        <v>165</v>
      </c>
      <c r="D11" s="47">
        <v>690</v>
      </c>
    </row>
    <row r="12" spans="1:4" ht="28.5" x14ac:dyDescent="0.25">
      <c r="A12" s="25">
        <v>9</v>
      </c>
      <c r="B12" s="51" t="s">
        <v>2</v>
      </c>
      <c r="C12" s="49" t="s">
        <v>3</v>
      </c>
      <c r="D12" s="47">
        <v>325</v>
      </c>
    </row>
    <row r="13" spans="1:4" ht="28.5" x14ac:dyDescent="0.25">
      <c r="A13" s="25">
        <v>10</v>
      </c>
      <c r="B13" s="52" t="s">
        <v>58</v>
      </c>
      <c r="C13" s="49" t="s">
        <v>59</v>
      </c>
      <c r="D13" s="47">
        <v>265</v>
      </c>
    </row>
    <row r="14" spans="1:4" x14ac:dyDescent="0.25">
      <c r="A14" s="25">
        <v>11</v>
      </c>
      <c r="B14" s="53" t="s">
        <v>60</v>
      </c>
      <c r="C14" s="49" t="s">
        <v>4</v>
      </c>
      <c r="D14" s="47">
        <v>280</v>
      </c>
    </row>
    <row r="15" spans="1:4" x14ac:dyDescent="0.25">
      <c r="A15" s="25">
        <v>12</v>
      </c>
      <c r="B15" s="53" t="s">
        <v>61</v>
      </c>
      <c r="C15" s="49" t="s">
        <v>62</v>
      </c>
      <c r="D15" s="47">
        <v>875</v>
      </c>
    </row>
    <row r="16" spans="1:4" x14ac:dyDescent="0.25">
      <c r="A16" s="25">
        <v>13</v>
      </c>
      <c r="B16" s="50" t="s">
        <v>63</v>
      </c>
      <c r="C16" s="49" t="s">
        <v>7</v>
      </c>
      <c r="D16" s="47">
        <v>1500</v>
      </c>
    </row>
    <row r="17" spans="1:4" x14ac:dyDescent="0.25">
      <c r="A17" s="25">
        <v>14</v>
      </c>
      <c r="B17" s="50" t="s">
        <v>64</v>
      </c>
      <c r="C17" s="49" t="s">
        <v>65</v>
      </c>
      <c r="D17" s="47">
        <v>900</v>
      </c>
    </row>
    <row r="18" spans="1:4" ht="28.5" x14ac:dyDescent="0.25">
      <c r="A18" s="25">
        <v>15</v>
      </c>
      <c r="B18" s="51" t="s">
        <v>46</v>
      </c>
      <c r="C18" s="49" t="s">
        <v>47</v>
      </c>
      <c r="D18" s="47">
        <v>870</v>
      </c>
    </row>
    <row r="19" spans="1:4" x14ac:dyDescent="0.25">
      <c r="A19" s="25">
        <v>16</v>
      </c>
      <c r="B19" s="52" t="s">
        <v>166</v>
      </c>
      <c r="C19" s="49" t="s">
        <v>167</v>
      </c>
      <c r="D19" s="47">
        <v>790</v>
      </c>
    </row>
    <row r="20" spans="1:4" x14ac:dyDescent="0.25">
      <c r="A20" s="25">
        <v>17</v>
      </c>
      <c r="B20" s="42" t="s">
        <v>66</v>
      </c>
      <c r="C20" s="43"/>
      <c r="D20" s="54"/>
    </row>
    <row r="21" spans="1:4" x14ac:dyDescent="0.25">
      <c r="A21" s="25">
        <v>18</v>
      </c>
      <c r="B21" s="52" t="s">
        <v>168</v>
      </c>
      <c r="C21" s="49" t="s">
        <v>215</v>
      </c>
      <c r="D21" s="47">
        <v>320</v>
      </c>
    </row>
    <row r="22" spans="1:4" x14ac:dyDescent="0.25">
      <c r="A22" s="25">
        <v>19</v>
      </c>
      <c r="B22" s="52" t="s">
        <v>169</v>
      </c>
      <c r="C22" s="47" t="s">
        <v>4</v>
      </c>
      <c r="D22" s="47">
        <v>480</v>
      </c>
    </row>
    <row r="23" spans="1:4" x14ac:dyDescent="0.25">
      <c r="A23" s="25">
        <v>20</v>
      </c>
      <c r="B23" s="52" t="s">
        <v>170</v>
      </c>
      <c r="C23" s="47" t="s">
        <v>4</v>
      </c>
      <c r="D23" s="47">
        <v>285</v>
      </c>
    </row>
    <row r="24" spans="1:4" ht="28.5" x14ac:dyDescent="0.25">
      <c r="A24" s="25">
        <v>21</v>
      </c>
      <c r="B24" s="52" t="s">
        <v>67</v>
      </c>
      <c r="C24" s="47" t="s">
        <v>68</v>
      </c>
      <c r="D24" s="47">
        <v>285</v>
      </c>
    </row>
    <row r="25" spans="1:4" x14ac:dyDescent="0.25">
      <c r="A25" s="25">
        <v>22</v>
      </c>
      <c r="B25" s="52" t="s">
        <v>171</v>
      </c>
      <c r="C25" s="46" t="s">
        <v>68</v>
      </c>
      <c r="D25" s="47">
        <v>480</v>
      </c>
    </row>
    <row r="26" spans="1:4" x14ac:dyDescent="0.25">
      <c r="A26" s="25">
        <v>23</v>
      </c>
      <c r="B26" s="55" t="s">
        <v>172</v>
      </c>
      <c r="C26" s="65" t="s">
        <v>68</v>
      </c>
      <c r="D26" s="47">
        <v>480</v>
      </c>
    </row>
    <row r="27" spans="1:4" x14ac:dyDescent="0.25">
      <c r="A27" s="25">
        <v>24</v>
      </c>
      <c r="B27" s="56" t="s">
        <v>173</v>
      </c>
      <c r="C27" s="46" t="s">
        <v>68</v>
      </c>
      <c r="D27" s="47">
        <v>480</v>
      </c>
    </row>
    <row r="28" spans="1:4" x14ac:dyDescent="0.25">
      <c r="A28" s="25">
        <v>25</v>
      </c>
      <c r="B28" s="56" t="s">
        <v>174</v>
      </c>
      <c r="C28" s="46" t="s">
        <v>4</v>
      </c>
      <c r="D28" s="47">
        <v>480</v>
      </c>
    </row>
    <row r="29" spans="1:4" x14ac:dyDescent="0.25">
      <c r="A29" s="25">
        <v>26</v>
      </c>
      <c r="B29" s="56" t="s">
        <v>175</v>
      </c>
      <c r="C29" s="46" t="s">
        <v>69</v>
      </c>
      <c r="D29" s="47">
        <v>320</v>
      </c>
    </row>
    <row r="30" spans="1:4" x14ac:dyDescent="0.25">
      <c r="A30" s="25">
        <v>27</v>
      </c>
      <c r="B30" s="56" t="s">
        <v>176</v>
      </c>
      <c r="C30" s="46" t="s">
        <v>4</v>
      </c>
      <c r="D30" s="47">
        <v>320</v>
      </c>
    </row>
    <row r="31" spans="1:4" x14ac:dyDescent="0.25">
      <c r="A31" s="25">
        <v>28</v>
      </c>
      <c r="B31" s="42" t="s">
        <v>5</v>
      </c>
      <c r="C31" s="43"/>
      <c r="D31" s="43"/>
    </row>
    <row r="32" spans="1:4" x14ac:dyDescent="0.25">
      <c r="A32" s="25">
        <v>29</v>
      </c>
      <c r="B32" s="45" t="s">
        <v>177</v>
      </c>
      <c r="C32" s="46" t="s">
        <v>216</v>
      </c>
      <c r="D32" s="47">
        <v>550</v>
      </c>
    </row>
    <row r="33" spans="1:4" x14ac:dyDescent="0.25">
      <c r="A33" s="25">
        <v>30</v>
      </c>
      <c r="B33" s="57" t="s">
        <v>178</v>
      </c>
      <c r="C33" s="46" t="s">
        <v>217</v>
      </c>
      <c r="D33" s="47">
        <v>540</v>
      </c>
    </row>
    <row r="34" spans="1:4" x14ac:dyDescent="0.25">
      <c r="A34" s="25">
        <v>31</v>
      </c>
      <c r="B34" s="57" t="s">
        <v>179</v>
      </c>
      <c r="C34" s="46" t="s">
        <v>21</v>
      </c>
      <c r="D34" s="47">
        <v>590</v>
      </c>
    </row>
    <row r="35" spans="1:4" x14ac:dyDescent="0.25">
      <c r="A35" s="25">
        <v>32</v>
      </c>
      <c r="B35" s="52" t="s">
        <v>180</v>
      </c>
      <c r="C35" s="47" t="s">
        <v>68</v>
      </c>
      <c r="D35" s="47">
        <v>750</v>
      </c>
    </row>
    <row r="36" spans="1:4" x14ac:dyDescent="0.25">
      <c r="A36" s="25">
        <v>33</v>
      </c>
      <c r="B36" s="58" t="s">
        <v>70</v>
      </c>
      <c r="C36" s="47" t="s">
        <v>7</v>
      </c>
      <c r="D36" s="47">
        <v>2100</v>
      </c>
    </row>
    <row r="37" spans="1:4" x14ac:dyDescent="0.25">
      <c r="A37" s="25">
        <v>34</v>
      </c>
      <c r="B37" s="59" t="s">
        <v>71</v>
      </c>
      <c r="C37" s="47" t="s">
        <v>7</v>
      </c>
      <c r="D37" s="47">
        <v>1200</v>
      </c>
    </row>
    <row r="38" spans="1:4" x14ac:dyDescent="0.25">
      <c r="A38" s="25">
        <v>35</v>
      </c>
      <c r="B38" s="59" t="s">
        <v>72</v>
      </c>
      <c r="C38" s="47" t="s">
        <v>7</v>
      </c>
      <c r="D38" s="47">
        <v>1550</v>
      </c>
    </row>
    <row r="39" spans="1:4" ht="28.5" x14ac:dyDescent="0.25">
      <c r="A39" s="25">
        <v>36</v>
      </c>
      <c r="B39" s="51" t="s">
        <v>6</v>
      </c>
      <c r="C39" s="47" t="s">
        <v>7</v>
      </c>
      <c r="D39" s="47">
        <v>1300</v>
      </c>
    </row>
    <row r="40" spans="1:4" x14ac:dyDescent="0.25">
      <c r="A40" s="25">
        <v>37</v>
      </c>
      <c r="B40" s="51" t="s">
        <v>73</v>
      </c>
      <c r="C40" s="47" t="s">
        <v>7</v>
      </c>
      <c r="D40" s="47">
        <v>1000</v>
      </c>
    </row>
    <row r="41" spans="1:4" ht="28.5" x14ac:dyDescent="0.25">
      <c r="A41" s="25">
        <v>38</v>
      </c>
      <c r="B41" s="51" t="s">
        <v>181</v>
      </c>
      <c r="C41" s="47" t="s">
        <v>182</v>
      </c>
      <c r="D41" s="47">
        <v>210</v>
      </c>
    </row>
    <row r="42" spans="1:4" ht="42.75" x14ac:dyDescent="0.25">
      <c r="A42" s="25">
        <v>39</v>
      </c>
      <c r="B42" s="51" t="s">
        <v>8</v>
      </c>
      <c r="C42" s="47" t="s">
        <v>9</v>
      </c>
      <c r="D42" s="47">
        <v>190</v>
      </c>
    </row>
    <row r="43" spans="1:4" ht="42.75" x14ac:dyDescent="0.25">
      <c r="A43" s="25">
        <v>40</v>
      </c>
      <c r="B43" s="51" t="s">
        <v>37</v>
      </c>
      <c r="C43" s="47" t="s">
        <v>9</v>
      </c>
      <c r="D43" s="47">
        <v>190</v>
      </c>
    </row>
    <row r="44" spans="1:4" x14ac:dyDescent="0.25">
      <c r="A44" s="25">
        <v>41</v>
      </c>
      <c r="B44" s="42" t="s">
        <v>183</v>
      </c>
      <c r="C44" s="43"/>
      <c r="D44" s="43"/>
    </row>
    <row r="45" spans="1:4" x14ac:dyDescent="0.25">
      <c r="A45" s="25">
        <v>42</v>
      </c>
      <c r="B45" s="51" t="s">
        <v>184</v>
      </c>
      <c r="C45" s="47" t="s">
        <v>7</v>
      </c>
      <c r="D45" s="47">
        <v>3000</v>
      </c>
    </row>
    <row r="46" spans="1:4" x14ac:dyDescent="0.25">
      <c r="A46" s="25">
        <v>43</v>
      </c>
      <c r="B46" s="51" t="s">
        <v>185</v>
      </c>
      <c r="C46" s="47" t="s">
        <v>7</v>
      </c>
      <c r="D46" s="47">
        <v>2650</v>
      </c>
    </row>
    <row r="47" spans="1:4" x14ac:dyDescent="0.25">
      <c r="A47" s="25">
        <v>44</v>
      </c>
      <c r="B47" s="51" t="s">
        <v>186</v>
      </c>
      <c r="C47" s="47" t="s">
        <v>7</v>
      </c>
      <c r="D47" s="47">
        <v>5650</v>
      </c>
    </row>
    <row r="48" spans="1:4" ht="28.5" x14ac:dyDescent="0.25">
      <c r="A48" s="25">
        <v>45</v>
      </c>
      <c r="B48" s="52" t="s">
        <v>335</v>
      </c>
      <c r="C48" s="47" t="s">
        <v>218</v>
      </c>
      <c r="D48" s="47">
        <v>4900</v>
      </c>
    </row>
    <row r="49" spans="1:4" x14ac:dyDescent="0.25">
      <c r="A49" s="25">
        <v>46</v>
      </c>
      <c r="B49" s="51" t="s">
        <v>187</v>
      </c>
      <c r="C49" s="47" t="s">
        <v>7</v>
      </c>
      <c r="D49" s="47">
        <v>1990</v>
      </c>
    </row>
    <row r="50" spans="1:4" ht="28.5" x14ac:dyDescent="0.25">
      <c r="A50" s="25">
        <v>47</v>
      </c>
      <c r="B50" s="51" t="s">
        <v>38</v>
      </c>
      <c r="C50" s="49" t="s">
        <v>7</v>
      </c>
      <c r="D50" s="47">
        <v>4900</v>
      </c>
    </row>
    <row r="51" spans="1:4" ht="42.75" x14ac:dyDescent="0.25">
      <c r="A51" s="25">
        <v>48</v>
      </c>
      <c r="B51" s="51" t="s">
        <v>10</v>
      </c>
      <c r="C51" s="47" t="s">
        <v>7</v>
      </c>
      <c r="D51" s="47">
        <v>2350</v>
      </c>
    </row>
    <row r="52" spans="1:4" x14ac:dyDescent="0.25">
      <c r="A52" s="25">
        <v>49</v>
      </c>
      <c r="B52" s="51" t="s">
        <v>188</v>
      </c>
      <c r="C52" s="47" t="s">
        <v>7</v>
      </c>
      <c r="D52" s="47">
        <v>1450</v>
      </c>
    </row>
    <row r="53" spans="1:4" x14ac:dyDescent="0.25">
      <c r="A53" s="25">
        <v>50</v>
      </c>
      <c r="B53" s="51" t="s">
        <v>189</v>
      </c>
      <c r="C53" s="47" t="s">
        <v>7</v>
      </c>
      <c r="D53" s="47">
        <v>2100</v>
      </c>
    </row>
    <row r="54" spans="1:4" ht="28.5" x14ac:dyDescent="0.25">
      <c r="A54" s="25">
        <v>51</v>
      </c>
      <c r="B54" s="52" t="s">
        <v>190</v>
      </c>
      <c r="C54" s="47" t="s">
        <v>219</v>
      </c>
      <c r="D54" s="47">
        <v>480</v>
      </c>
    </row>
    <row r="55" spans="1:4" x14ac:dyDescent="0.25">
      <c r="A55" s="25">
        <v>52</v>
      </c>
      <c r="B55" s="51" t="s">
        <v>80</v>
      </c>
      <c r="C55" s="49" t="s">
        <v>7</v>
      </c>
      <c r="D55" s="47">
        <v>1850</v>
      </c>
    </row>
    <row r="56" spans="1:4" ht="28.5" x14ac:dyDescent="0.25">
      <c r="A56" s="25">
        <v>53</v>
      </c>
      <c r="B56" s="59" t="s">
        <v>81</v>
      </c>
      <c r="C56" s="49" t="s">
        <v>82</v>
      </c>
      <c r="D56" s="47">
        <v>310</v>
      </c>
    </row>
    <row r="57" spans="1:4" ht="28.5" x14ac:dyDescent="0.25">
      <c r="A57" s="25">
        <v>54</v>
      </c>
      <c r="B57" s="59" t="s">
        <v>191</v>
      </c>
      <c r="C57" s="49" t="s">
        <v>7</v>
      </c>
      <c r="D57" s="47">
        <v>1950</v>
      </c>
    </row>
    <row r="58" spans="1:4" x14ac:dyDescent="0.25">
      <c r="A58" s="25">
        <v>55</v>
      </c>
      <c r="B58" s="50" t="s">
        <v>83</v>
      </c>
      <c r="C58" s="49" t="s">
        <v>7</v>
      </c>
      <c r="D58" s="47">
        <v>1800</v>
      </c>
    </row>
    <row r="59" spans="1:4" ht="42.75" x14ac:dyDescent="0.25">
      <c r="A59" s="25">
        <v>56</v>
      </c>
      <c r="B59" s="51" t="s">
        <v>192</v>
      </c>
      <c r="C59" s="49" t="s">
        <v>220</v>
      </c>
      <c r="D59" s="47">
        <v>490</v>
      </c>
    </row>
    <row r="60" spans="1:4" x14ac:dyDescent="0.25">
      <c r="A60" s="25">
        <v>57</v>
      </c>
      <c r="B60" s="42" t="s">
        <v>193</v>
      </c>
      <c r="C60" s="43"/>
      <c r="D60" s="54"/>
    </row>
    <row r="61" spans="1:4" x14ac:dyDescent="0.25">
      <c r="A61" s="25">
        <v>58</v>
      </c>
      <c r="B61" s="50" t="s">
        <v>194</v>
      </c>
      <c r="C61" s="49" t="s">
        <v>216</v>
      </c>
      <c r="D61" s="47">
        <v>525</v>
      </c>
    </row>
    <row r="62" spans="1:4" x14ac:dyDescent="0.25">
      <c r="A62" s="25">
        <v>59</v>
      </c>
      <c r="B62" s="50" t="s">
        <v>195</v>
      </c>
      <c r="C62" s="49" t="s">
        <v>7</v>
      </c>
      <c r="D62" s="47">
        <v>3500</v>
      </c>
    </row>
    <row r="63" spans="1:4" x14ac:dyDescent="0.25">
      <c r="A63" s="25">
        <v>60</v>
      </c>
      <c r="B63" s="50" t="s">
        <v>196</v>
      </c>
      <c r="C63" s="49" t="s">
        <v>7</v>
      </c>
      <c r="D63" s="47">
        <v>2800</v>
      </c>
    </row>
    <row r="64" spans="1:4" ht="28.5" x14ac:dyDescent="0.25">
      <c r="A64" s="25">
        <v>61</v>
      </c>
      <c r="B64" s="51" t="s">
        <v>39</v>
      </c>
      <c r="C64" s="49" t="s">
        <v>40</v>
      </c>
      <c r="D64" s="47">
        <v>510</v>
      </c>
    </row>
    <row r="65" spans="1:4" x14ac:dyDescent="0.25">
      <c r="A65" s="25">
        <v>62</v>
      </c>
      <c r="B65" s="50" t="s">
        <v>197</v>
      </c>
      <c r="C65" s="49" t="s">
        <v>7</v>
      </c>
      <c r="D65" s="47">
        <v>1650</v>
      </c>
    </row>
    <row r="66" spans="1:4" ht="28.5" x14ac:dyDescent="0.25">
      <c r="A66" s="25">
        <v>63</v>
      </c>
      <c r="B66" s="52" t="s">
        <v>203</v>
      </c>
      <c r="C66" s="49" t="s">
        <v>221</v>
      </c>
      <c r="D66" s="47">
        <v>5800</v>
      </c>
    </row>
    <row r="67" spans="1:4" x14ac:dyDescent="0.25">
      <c r="A67" s="25">
        <v>64</v>
      </c>
      <c r="B67" s="50" t="s">
        <v>198</v>
      </c>
      <c r="C67" s="49" t="s">
        <v>7</v>
      </c>
      <c r="D67" s="47">
        <v>2900</v>
      </c>
    </row>
    <row r="68" spans="1:4" x14ac:dyDescent="0.25">
      <c r="A68" s="25">
        <v>65</v>
      </c>
      <c r="B68" s="50" t="s">
        <v>199</v>
      </c>
      <c r="C68" s="49" t="s">
        <v>7</v>
      </c>
      <c r="D68" s="47">
        <v>2500</v>
      </c>
    </row>
    <row r="69" spans="1:4" x14ac:dyDescent="0.25">
      <c r="A69" s="25">
        <v>66</v>
      </c>
      <c r="B69" s="50" t="s">
        <v>200</v>
      </c>
      <c r="C69" s="49" t="s">
        <v>7</v>
      </c>
      <c r="D69" s="47">
        <v>6000</v>
      </c>
    </row>
    <row r="70" spans="1:4" x14ac:dyDescent="0.25">
      <c r="A70" s="25">
        <v>67</v>
      </c>
      <c r="B70" s="51" t="s">
        <v>201</v>
      </c>
      <c r="C70" s="49" t="s">
        <v>221</v>
      </c>
      <c r="D70" s="47">
        <v>5800</v>
      </c>
    </row>
    <row r="71" spans="1:4" x14ac:dyDescent="0.25">
      <c r="A71" s="25">
        <v>68</v>
      </c>
      <c r="B71" s="60" t="s">
        <v>202</v>
      </c>
      <c r="C71" s="43"/>
      <c r="D71" s="54"/>
    </row>
    <row r="72" spans="1:4" x14ac:dyDescent="0.25">
      <c r="A72" s="25">
        <v>69</v>
      </c>
      <c r="B72" s="52" t="s">
        <v>204</v>
      </c>
      <c r="C72" s="49" t="s">
        <v>7</v>
      </c>
      <c r="D72" s="47">
        <v>5650</v>
      </c>
    </row>
    <row r="73" spans="1:4" x14ac:dyDescent="0.25">
      <c r="A73" s="25">
        <v>70</v>
      </c>
      <c r="B73" s="51" t="s">
        <v>205</v>
      </c>
      <c r="C73" s="47" t="s">
        <v>7</v>
      </c>
      <c r="D73" s="47">
        <v>2100</v>
      </c>
    </row>
    <row r="74" spans="1:4" x14ac:dyDescent="0.25">
      <c r="A74" s="25">
        <v>71</v>
      </c>
      <c r="B74" s="50" t="s">
        <v>74</v>
      </c>
      <c r="C74" s="49" t="s">
        <v>7</v>
      </c>
      <c r="D74" s="47">
        <v>2450</v>
      </c>
    </row>
    <row r="75" spans="1:4" x14ac:dyDescent="0.25">
      <c r="A75" s="25">
        <v>72</v>
      </c>
      <c r="B75" s="51" t="s">
        <v>75</v>
      </c>
      <c r="C75" s="49" t="s">
        <v>7</v>
      </c>
      <c r="D75" s="47">
        <v>3100</v>
      </c>
    </row>
    <row r="76" spans="1:4" x14ac:dyDescent="0.25">
      <c r="A76" s="25">
        <v>73</v>
      </c>
      <c r="B76" s="51" t="s">
        <v>76</v>
      </c>
      <c r="C76" s="49" t="s">
        <v>7</v>
      </c>
      <c r="D76" s="47">
        <v>2100</v>
      </c>
    </row>
    <row r="77" spans="1:4" x14ac:dyDescent="0.25">
      <c r="A77" s="25">
        <v>74</v>
      </c>
      <c r="B77" s="59" t="s">
        <v>77</v>
      </c>
      <c r="C77" s="49" t="s">
        <v>7</v>
      </c>
      <c r="D77" s="47">
        <v>2800</v>
      </c>
    </row>
    <row r="78" spans="1:4" x14ac:dyDescent="0.25">
      <c r="A78" s="25">
        <v>75</v>
      </c>
      <c r="B78" s="50" t="s">
        <v>78</v>
      </c>
      <c r="C78" s="49" t="s">
        <v>7</v>
      </c>
      <c r="D78" s="47">
        <v>2500</v>
      </c>
    </row>
    <row r="79" spans="1:4" x14ac:dyDescent="0.25">
      <c r="A79" s="25">
        <v>76</v>
      </c>
      <c r="B79" s="50" t="s">
        <v>206</v>
      </c>
      <c r="C79" s="49" t="s">
        <v>7</v>
      </c>
      <c r="D79" s="47">
        <v>1800</v>
      </c>
    </row>
    <row r="80" spans="1:4" x14ac:dyDescent="0.25">
      <c r="A80" s="25">
        <v>77</v>
      </c>
      <c r="B80" s="50" t="s">
        <v>79</v>
      </c>
      <c r="C80" s="49" t="s">
        <v>7</v>
      </c>
      <c r="D80" s="47">
        <v>1500</v>
      </c>
    </row>
    <row r="81" spans="1:4" x14ac:dyDescent="0.25">
      <c r="A81" s="25">
        <v>78</v>
      </c>
      <c r="B81" s="51" t="s">
        <v>87</v>
      </c>
      <c r="C81" s="49" t="s">
        <v>222</v>
      </c>
      <c r="D81" s="47">
        <v>170</v>
      </c>
    </row>
    <row r="82" spans="1:4" x14ac:dyDescent="0.25">
      <c r="A82" s="25">
        <v>79</v>
      </c>
      <c r="B82" s="51" t="s">
        <v>207</v>
      </c>
      <c r="C82" s="49" t="s">
        <v>7</v>
      </c>
      <c r="D82" s="47">
        <v>875</v>
      </c>
    </row>
    <row r="83" spans="1:4" x14ac:dyDescent="0.25">
      <c r="A83" s="25">
        <v>80</v>
      </c>
      <c r="B83" s="51" t="s">
        <v>42</v>
      </c>
      <c r="C83" s="49" t="s">
        <v>7</v>
      </c>
      <c r="D83" s="47">
        <v>1750</v>
      </c>
    </row>
    <row r="84" spans="1:4" x14ac:dyDescent="0.25">
      <c r="A84" s="25">
        <v>81</v>
      </c>
      <c r="B84" s="42" t="s">
        <v>84</v>
      </c>
      <c r="C84" s="43"/>
      <c r="D84" s="43"/>
    </row>
    <row r="85" spans="1:4" x14ac:dyDescent="0.25">
      <c r="A85" s="25">
        <v>82</v>
      </c>
      <c r="B85" s="45" t="s">
        <v>208</v>
      </c>
      <c r="C85" s="49" t="s">
        <v>7</v>
      </c>
      <c r="D85" s="47">
        <v>150</v>
      </c>
    </row>
    <row r="86" spans="1:4" x14ac:dyDescent="0.25">
      <c r="A86" s="25">
        <v>83</v>
      </c>
      <c r="B86" s="50" t="s">
        <v>11</v>
      </c>
      <c r="C86" s="49" t="s">
        <v>7</v>
      </c>
      <c r="D86" s="47">
        <v>150</v>
      </c>
    </row>
    <row r="87" spans="1:4" ht="28.5" x14ac:dyDescent="0.25">
      <c r="A87" s="25">
        <v>84</v>
      </c>
      <c r="B87" s="51" t="s">
        <v>41</v>
      </c>
      <c r="C87" s="49" t="s">
        <v>7</v>
      </c>
      <c r="D87" s="47">
        <v>150</v>
      </c>
    </row>
    <row r="88" spans="1:4" x14ac:dyDescent="0.25">
      <c r="A88" s="25">
        <v>85</v>
      </c>
      <c r="B88" s="51" t="s">
        <v>85</v>
      </c>
      <c r="C88" s="49" t="s">
        <v>7</v>
      </c>
      <c r="D88" s="47">
        <v>150</v>
      </c>
    </row>
    <row r="89" spans="1:4" x14ac:dyDescent="0.25">
      <c r="A89" s="25">
        <v>86</v>
      </c>
      <c r="B89" s="51" t="s">
        <v>16</v>
      </c>
      <c r="C89" s="49" t="s">
        <v>7</v>
      </c>
      <c r="D89" s="47">
        <v>150</v>
      </c>
    </row>
    <row r="90" spans="1:4" x14ac:dyDescent="0.25">
      <c r="A90" s="25">
        <v>87</v>
      </c>
      <c r="B90" s="51" t="s">
        <v>86</v>
      </c>
      <c r="C90" s="49" t="s">
        <v>7</v>
      </c>
      <c r="D90" s="47">
        <v>150</v>
      </c>
    </row>
    <row r="91" spans="1:4" x14ac:dyDescent="0.25">
      <c r="A91" s="25">
        <v>88</v>
      </c>
      <c r="B91" s="42" t="s">
        <v>49</v>
      </c>
      <c r="C91" s="43"/>
      <c r="D91" s="43"/>
    </row>
    <row r="92" spans="1:4" x14ac:dyDescent="0.25">
      <c r="A92" s="25">
        <v>89</v>
      </c>
      <c r="B92" s="50" t="s">
        <v>50</v>
      </c>
      <c r="C92" s="49" t="s">
        <v>21</v>
      </c>
      <c r="D92" s="47">
        <v>200</v>
      </c>
    </row>
    <row r="93" spans="1:4" x14ac:dyDescent="0.25">
      <c r="A93" s="25">
        <v>90</v>
      </c>
      <c r="B93" s="51" t="s">
        <v>88</v>
      </c>
      <c r="C93" s="49" t="s">
        <v>21</v>
      </c>
      <c r="D93" s="47">
        <v>200</v>
      </c>
    </row>
    <row r="94" spans="1:4" x14ac:dyDescent="0.25">
      <c r="A94" s="25">
        <v>91</v>
      </c>
      <c r="B94" s="51" t="s">
        <v>89</v>
      </c>
      <c r="C94" s="49" t="s">
        <v>21</v>
      </c>
      <c r="D94" s="47">
        <v>200</v>
      </c>
    </row>
    <row r="95" spans="1:4" x14ac:dyDescent="0.25">
      <c r="A95" s="25">
        <v>92</v>
      </c>
      <c r="B95" s="51" t="s">
        <v>90</v>
      </c>
      <c r="C95" s="49" t="s">
        <v>21</v>
      </c>
      <c r="D95" s="47">
        <v>135</v>
      </c>
    </row>
    <row r="96" spans="1:4" x14ac:dyDescent="0.25">
      <c r="A96" s="25">
        <v>93</v>
      </c>
      <c r="B96" s="50" t="s">
        <v>51</v>
      </c>
      <c r="C96" s="49" t="s">
        <v>21</v>
      </c>
      <c r="D96" s="47">
        <v>260</v>
      </c>
    </row>
    <row r="97" spans="1:4" x14ac:dyDescent="0.25">
      <c r="A97" s="25">
        <v>94</v>
      </c>
      <c r="B97" s="51" t="s">
        <v>52</v>
      </c>
      <c r="C97" s="49" t="s">
        <v>53</v>
      </c>
      <c r="D97" s="47">
        <v>8</v>
      </c>
    </row>
    <row r="98" spans="1:4" x14ac:dyDescent="0.25">
      <c r="A98" s="25">
        <v>95</v>
      </c>
      <c r="B98" s="42" t="s">
        <v>209</v>
      </c>
      <c r="C98" s="43"/>
      <c r="D98" s="43"/>
    </row>
    <row r="99" spans="1:4" x14ac:dyDescent="0.25">
      <c r="A99" s="25">
        <v>96</v>
      </c>
      <c r="B99" s="50" t="s">
        <v>43</v>
      </c>
      <c r="C99" s="49" t="s">
        <v>21</v>
      </c>
      <c r="D99" s="47">
        <v>135</v>
      </c>
    </row>
    <row r="100" spans="1:4" x14ac:dyDescent="0.25">
      <c r="A100" s="25">
        <v>97</v>
      </c>
      <c r="B100" s="51" t="s">
        <v>48</v>
      </c>
      <c r="C100" s="49" t="s">
        <v>21</v>
      </c>
      <c r="D100" s="47">
        <v>135</v>
      </c>
    </row>
    <row r="101" spans="1:4" x14ac:dyDescent="0.25">
      <c r="A101" s="25">
        <v>98</v>
      </c>
      <c r="B101" s="51" t="s">
        <v>91</v>
      </c>
      <c r="C101" s="49" t="s">
        <v>21</v>
      </c>
      <c r="D101" s="47">
        <v>135</v>
      </c>
    </row>
    <row r="102" spans="1:4" x14ac:dyDescent="0.25">
      <c r="A102" s="25">
        <v>99</v>
      </c>
      <c r="B102" s="51" t="s">
        <v>20</v>
      </c>
      <c r="C102" s="47" t="s">
        <v>21</v>
      </c>
      <c r="D102" s="47">
        <v>135</v>
      </c>
    </row>
    <row r="103" spans="1:4" x14ac:dyDescent="0.25">
      <c r="A103" s="25">
        <v>100</v>
      </c>
      <c r="B103" s="61" t="s">
        <v>44</v>
      </c>
      <c r="C103" s="47" t="s">
        <v>21</v>
      </c>
      <c r="D103" s="47">
        <v>135</v>
      </c>
    </row>
    <row r="104" spans="1:4" x14ac:dyDescent="0.25">
      <c r="A104" s="25">
        <v>101</v>
      </c>
      <c r="B104" s="51" t="s">
        <v>22</v>
      </c>
      <c r="C104" s="47" t="s">
        <v>21</v>
      </c>
      <c r="D104" s="47">
        <v>200</v>
      </c>
    </row>
    <row r="105" spans="1:4" x14ac:dyDescent="0.25">
      <c r="A105" s="25">
        <v>102</v>
      </c>
      <c r="B105" s="52" t="s">
        <v>210</v>
      </c>
      <c r="C105" s="47" t="s">
        <v>211</v>
      </c>
      <c r="D105" s="47">
        <v>800</v>
      </c>
    </row>
    <row r="106" spans="1:4" x14ac:dyDescent="0.25">
      <c r="A106" s="25">
        <v>103</v>
      </c>
      <c r="B106" s="62" t="s">
        <v>23</v>
      </c>
      <c r="C106" s="43"/>
      <c r="D106" s="43"/>
    </row>
    <row r="107" spans="1:4" x14ac:dyDescent="0.25">
      <c r="A107" s="25">
        <v>104</v>
      </c>
      <c r="B107" s="53" t="s">
        <v>333</v>
      </c>
      <c r="C107" s="47" t="s">
        <v>24</v>
      </c>
      <c r="D107" s="47">
        <v>100</v>
      </c>
    </row>
    <row r="108" spans="1:4" x14ac:dyDescent="0.25">
      <c r="A108" s="25">
        <v>105</v>
      </c>
      <c r="B108" s="53" t="s">
        <v>334</v>
      </c>
      <c r="C108" s="47" t="s">
        <v>24</v>
      </c>
      <c r="D108" s="47">
        <v>150</v>
      </c>
    </row>
    <row r="109" spans="1:4" x14ac:dyDescent="0.25">
      <c r="A109" s="25">
        <v>106</v>
      </c>
      <c r="B109" s="53" t="s">
        <v>92</v>
      </c>
      <c r="C109" s="63" t="s">
        <v>26</v>
      </c>
      <c r="D109" s="47">
        <v>180</v>
      </c>
    </row>
    <row r="110" spans="1:4" x14ac:dyDescent="0.25">
      <c r="A110" s="25">
        <v>107</v>
      </c>
      <c r="B110" s="53" t="s">
        <v>93</v>
      </c>
      <c r="C110" s="63" t="s">
        <v>26</v>
      </c>
      <c r="D110" s="47">
        <v>180</v>
      </c>
    </row>
    <row r="111" spans="1:4" x14ac:dyDescent="0.25">
      <c r="A111" s="25">
        <v>108</v>
      </c>
      <c r="B111" s="53" t="s">
        <v>25</v>
      </c>
      <c r="C111" s="63" t="s">
        <v>26</v>
      </c>
      <c r="D111" s="47">
        <v>180</v>
      </c>
    </row>
    <row r="112" spans="1:4" x14ac:dyDescent="0.25">
      <c r="A112" s="25">
        <v>109</v>
      </c>
      <c r="B112" s="53" t="s">
        <v>27</v>
      </c>
      <c r="C112" s="63" t="s">
        <v>26</v>
      </c>
      <c r="D112" s="47">
        <v>220</v>
      </c>
    </row>
    <row r="113" spans="1:4" x14ac:dyDescent="0.25">
      <c r="A113" s="25">
        <v>110</v>
      </c>
      <c r="B113" s="53" t="s">
        <v>212</v>
      </c>
      <c r="C113" s="47" t="s">
        <v>45</v>
      </c>
      <c r="D113" s="47">
        <v>120</v>
      </c>
    </row>
    <row r="114" spans="1:4" x14ac:dyDescent="0.25">
      <c r="A114" s="25">
        <v>111</v>
      </c>
      <c r="B114" s="53" t="s">
        <v>94</v>
      </c>
      <c r="C114" s="47" t="s">
        <v>29</v>
      </c>
      <c r="D114" s="47">
        <v>90</v>
      </c>
    </row>
    <row r="115" spans="1:4" x14ac:dyDescent="0.25">
      <c r="A115" s="25">
        <v>112</v>
      </c>
      <c r="B115" s="53" t="s">
        <v>28</v>
      </c>
      <c r="C115" s="47" t="s">
        <v>29</v>
      </c>
      <c r="D115" s="47">
        <v>90</v>
      </c>
    </row>
    <row r="116" spans="1:4" x14ac:dyDescent="0.25">
      <c r="A116" s="25">
        <v>113</v>
      </c>
      <c r="B116" s="53" t="s">
        <v>95</v>
      </c>
      <c r="C116" s="47" t="s">
        <v>29</v>
      </c>
      <c r="D116" s="47">
        <v>160</v>
      </c>
    </row>
    <row r="117" spans="1:4" x14ac:dyDescent="0.25">
      <c r="A117" s="25">
        <v>114</v>
      </c>
      <c r="B117" s="53" t="s">
        <v>231</v>
      </c>
      <c r="C117" s="47" t="s">
        <v>97</v>
      </c>
      <c r="D117" s="47">
        <v>250</v>
      </c>
    </row>
    <row r="118" spans="1:4" ht="15" customHeight="1" x14ac:dyDescent="0.25">
      <c r="A118" s="25">
        <v>115</v>
      </c>
      <c r="B118" s="53" t="s">
        <v>233</v>
      </c>
      <c r="C118" s="47" t="s">
        <v>97</v>
      </c>
      <c r="D118" s="47">
        <v>250</v>
      </c>
    </row>
    <row r="119" spans="1:4" x14ac:dyDescent="0.25">
      <c r="A119" s="25">
        <v>116</v>
      </c>
      <c r="B119" s="53" t="s">
        <v>232</v>
      </c>
      <c r="C119" s="63" t="s">
        <v>29</v>
      </c>
      <c r="D119" s="47">
        <v>160</v>
      </c>
    </row>
    <row r="120" spans="1:4" x14ac:dyDescent="0.25">
      <c r="A120" s="25">
        <v>117</v>
      </c>
      <c r="B120" s="62" t="s">
        <v>96</v>
      </c>
      <c r="C120" s="43"/>
      <c r="D120" s="43"/>
    </row>
    <row r="121" spans="1:4" x14ac:dyDescent="0.25">
      <c r="A121" s="25">
        <v>118</v>
      </c>
      <c r="B121" s="62" t="s">
        <v>234</v>
      </c>
      <c r="C121" s="43"/>
      <c r="D121" s="54"/>
    </row>
    <row r="122" spans="1:4" ht="15.75" x14ac:dyDescent="0.25">
      <c r="A122" s="25">
        <v>119</v>
      </c>
      <c r="B122" s="72" t="s">
        <v>235</v>
      </c>
      <c r="C122" s="47" t="s">
        <v>97</v>
      </c>
      <c r="D122" s="73">
        <v>3540</v>
      </c>
    </row>
    <row r="123" spans="1:4" ht="15.75" x14ac:dyDescent="0.25">
      <c r="A123" s="25">
        <v>120</v>
      </c>
      <c r="B123" s="72" t="s">
        <v>236</v>
      </c>
      <c r="C123" s="47" t="s">
        <v>97</v>
      </c>
      <c r="D123" s="73">
        <v>5300</v>
      </c>
    </row>
    <row r="124" spans="1:4" x14ac:dyDescent="0.25">
      <c r="A124" s="25">
        <v>121</v>
      </c>
      <c r="B124" s="62" t="s">
        <v>237</v>
      </c>
      <c r="C124" s="43"/>
      <c r="D124" s="54"/>
    </row>
    <row r="125" spans="1:4" x14ac:dyDescent="0.25">
      <c r="A125" s="25">
        <v>122</v>
      </c>
      <c r="B125" s="62" t="s">
        <v>238</v>
      </c>
      <c r="C125" s="43"/>
      <c r="D125" s="54"/>
    </row>
    <row r="126" spans="1:4" ht="28.5" x14ac:dyDescent="0.25">
      <c r="A126" s="25">
        <v>123</v>
      </c>
      <c r="B126" s="51" t="s">
        <v>239</v>
      </c>
      <c r="C126" s="47" t="s">
        <v>97</v>
      </c>
      <c r="D126" s="73">
        <v>577</v>
      </c>
    </row>
    <row r="127" spans="1:4" x14ac:dyDescent="0.25">
      <c r="A127" s="25">
        <v>124</v>
      </c>
      <c r="B127" s="62" t="s">
        <v>240</v>
      </c>
      <c r="C127" s="43"/>
      <c r="D127" s="54"/>
    </row>
    <row r="128" spans="1:4" ht="28.5" x14ac:dyDescent="0.25">
      <c r="A128" s="25">
        <v>125</v>
      </c>
      <c r="B128" s="51" t="s">
        <v>241</v>
      </c>
      <c r="C128" s="47" t="s">
        <v>97</v>
      </c>
      <c r="D128" s="73">
        <v>390</v>
      </c>
    </row>
    <row r="129" spans="1:4" ht="28.5" x14ac:dyDescent="0.25">
      <c r="A129" s="25">
        <v>126</v>
      </c>
      <c r="B129" s="51" t="s">
        <v>242</v>
      </c>
      <c r="C129" s="47" t="s">
        <v>97</v>
      </c>
      <c r="D129" s="73">
        <v>390</v>
      </c>
    </row>
    <row r="130" spans="1:4" ht="28.5" x14ac:dyDescent="0.25">
      <c r="A130" s="25">
        <v>127</v>
      </c>
      <c r="B130" s="51" t="s">
        <v>243</v>
      </c>
      <c r="C130" s="47" t="s">
        <v>97</v>
      </c>
      <c r="D130" s="73">
        <v>315</v>
      </c>
    </row>
    <row r="131" spans="1:4" ht="28.5" x14ac:dyDescent="0.25">
      <c r="A131" s="25">
        <v>128</v>
      </c>
      <c r="B131" s="51" t="s">
        <v>244</v>
      </c>
      <c r="C131" s="47" t="s">
        <v>97</v>
      </c>
      <c r="D131" s="73">
        <v>315</v>
      </c>
    </row>
    <row r="132" spans="1:4" ht="28.5" x14ac:dyDescent="0.25">
      <c r="A132" s="25">
        <v>129</v>
      </c>
      <c r="B132" s="51" t="s">
        <v>245</v>
      </c>
      <c r="C132" s="47" t="s">
        <v>97</v>
      </c>
      <c r="D132" s="73">
        <v>805</v>
      </c>
    </row>
    <row r="133" spans="1:4" ht="15.75" x14ac:dyDescent="0.25">
      <c r="A133" s="25">
        <v>130</v>
      </c>
      <c r="B133" s="51" t="s">
        <v>246</v>
      </c>
      <c r="C133" s="47" t="s">
        <v>97</v>
      </c>
      <c r="D133" s="73">
        <v>375</v>
      </c>
    </row>
    <row r="134" spans="1:4" x14ac:dyDescent="0.25">
      <c r="A134" s="25">
        <v>131</v>
      </c>
      <c r="B134" s="62" t="s">
        <v>247</v>
      </c>
      <c r="C134" s="43"/>
      <c r="D134" s="54"/>
    </row>
    <row r="135" spans="1:4" ht="28.5" x14ac:dyDescent="0.25">
      <c r="A135" s="25">
        <v>132</v>
      </c>
      <c r="B135" s="51" t="s">
        <v>248</v>
      </c>
      <c r="C135" s="47" t="s">
        <v>97</v>
      </c>
      <c r="D135" s="73">
        <v>305</v>
      </c>
    </row>
    <row r="136" spans="1:4" ht="28.5" x14ac:dyDescent="0.25">
      <c r="A136" s="25">
        <v>133</v>
      </c>
      <c r="B136" s="51" t="s">
        <v>249</v>
      </c>
      <c r="C136" s="47" t="s">
        <v>97</v>
      </c>
      <c r="D136" s="73">
        <v>305</v>
      </c>
    </row>
    <row r="137" spans="1:4" x14ac:dyDescent="0.25">
      <c r="A137" s="25">
        <v>134</v>
      </c>
      <c r="B137" s="62" t="s">
        <v>250</v>
      </c>
      <c r="C137" s="43"/>
      <c r="D137" s="54"/>
    </row>
    <row r="138" spans="1:4" ht="15.75" x14ac:dyDescent="0.25">
      <c r="A138" s="25">
        <v>135</v>
      </c>
      <c r="B138" s="51" t="s">
        <v>251</v>
      </c>
      <c r="C138" s="47" t="s">
        <v>97</v>
      </c>
      <c r="D138" s="73">
        <v>700</v>
      </c>
    </row>
    <row r="139" spans="1:4" x14ac:dyDescent="0.25">
      <c r="A139" s="25">
        <v>136</v>
      </c>
      <c r="B139" s="62" t="s">
        <v>252</v>
      </c>
      <c r="C139" s="43"/>
      <c r="D139" s="54"/>
    </row>
    <row r="140" spans="1:4" x14ac:dyDescent="0.25">
      <c r="A140" s="25">
        <v>137</v>
      </c>
      <c r="B140" s="62" t="s">
        <v>247</v>
      </c>
      <c r="C140" s="43"/>
      <c r="D140" s="54"/>
    </row>
    <row r="141" spans="1:4" ht="28.5" x14ac:dyDescent="0.25">
      <c r="A141" s="25">
        <v>138</v>
      </c>
      <c r="B141" s="51" t="s">
        <v>253</v>
      </c>
      <c r="C141" s="47" t="s">
        <v>97</v>
      </c>
      <c r="D141" s="73">
        <v>505</v>
      </c>
    </row>
    <row r="142" spans="1:4" ht="28.5" x14ac:dyDescent="0.25">
      <c r="A142" s="25">
        <v>139</v>
      </c>
      <c r="B142" s="51" t="s">
        <v>254</v>
      </c>
      <c r="C142" s="47" t="s">
        <v>97</v>
      </c>
      <c r="D142" s="73">
        <v>505</v>
      </c>
    </row>
    <row r="143" spans="1:4" ht="15.75" x14ac:dyDescent="0.25">
      <c r="A143" s="25">
        <v>140</v>
      </c>
      <c r="B143" s="51" t="s">
        <v>255</v>
      </c>
      <c r="C143" s="47" t="s">
        <v>97</v>
      </c>
      <c r="D143" s="73">
        <v>1875</v>
      </c>
    </row>
    <row r="144" spans="1:4" ht="15.75" x14ac:dyDescent="0.25">
      <c r="A144" s="25">
        <v>141</v>
      </c>
      <c r="B144" s="51" t="s">
        <v>256</v>
      </c>
      <c r="C144" s="47" t="s">
        <v>97</v>
      </c>
      <c r="D144" s="73">
        <v>525</v>
      </c>
    </row>
    <row r="145" spans="1:4" ht="15.75" x14ac:dyDescent="0.25">
      <c r="A145" s="25">
        <v>142</v>
      </c>
      <c r="B145" s="51" t="s">
        <v>257</v>
      </c>
      <c r="C145" s="47" t="s">
        <v>97</v>
      </c>
      <c r="D145" s="73">
        <v>525</v>
      </c>
    </row>
    <row r="146" spans="1:4" x14ac:dyDescent="0.25">
      <c r="A146" s="25">
        <v>143</v>
      </c>
      <c r="B146" s="62" t="s">
        <v>250</v>
      </c>
      <c r="C146" s="43"/>
      <c r="D146" s="54"/>
    </row>
    <row r="147" spans="1:4" ht="28.5" x14ac:dyDescent="0.25">
      <c r="A147" s="25">
        <v>144</v>
      </c>
      <c r="B147" s="51" t="s">
        <v>258</v>
      </c>
      <c r="C147" s="47" t="s">
        <v>97</v>
      </c>
      <c r="D147" s="73">
        <v>398</v>
      </c>
    </row>
    <row r="148" spans="1:4" ht="28.5" x14ac:dyDescent="0.25">
      <c r="A148" s="25">
        <v>145</v>
      </c>
      <c r="B148" s="51" t="s">
        <v>259</v>
      </c>
      <c r="C148" s="47" t="s">
        <v>97</v>
      </c>
      <c r="D148" s="73">
        <v>398</v>
      </c>
    </row>
    <row r="149" spans="1:4" ht="15.75" x14ac:dyDescent="0.25">
      <c r="A149" s="25">
        <v>146</v>
      </c>
      <c r="B149" s="51" t="s">
        <v>260</v>
      </c>
      <c r="C149" s="47" t="s">
        <v>97</v>
      </c>
      <c r="D149" s="73">
        <v>435</v>
      </c>
    </row>
    <row r="150" spans="1:4" ht="15.75" x14ac:dyDescent="0.25">
      <c r="A150" s="25">
        <v>147</v>
      </c>
      <c r="B150" s="51" t="s">
        <v>261</v>
      </c>
      <c r="C150" s="47" t="s">
        <v>97</v>
      </c>
      <c r="D150" s="73">
        <v>435</v>
      </c>
    </row>
    <row r="151" spans="1:4" x14ac:dyDescent="0.25">
      <c r="A151" s="25">
        <v>148</v>
      </c>
      <c r="B151" s="62" t="s">
        <v>238</v>
      </c>
      <c r="C151" s="43"/>
      <c r="D151" s="54"/>
    </row>
    <row r="152" spans="1:4" ht="28.5" x14ac:dyDescent="0.25">
      <c r="A152" s="25">
        <v>149</v>
      </c>
      <c r="B152" s="51" t="s">
        <v>262</v>
      </c>
      <c r="C152" s="47" t="s">
        <v>97</v>
      </c>
      <c r="D152" s="73">
        <v>525</v>
      </c>
    </row>
    <row r="153" spans="1:4" ht="28.5" x14ac:dyDescent="0.25">
      <c r="A153" s="25">
        <v>150</v>
      </c>
      <c r="B153" s="51" t="s">
        <v>263</v>
      </c>
      <c r="C153" s="47" t="s">
        <v>97</v>
      </c>
      <c r="D153" s="73">
        <v>525</v>
      </c>
    </row>
    <row r="154" spans="1:4" x14ac:dyDescent="0.25">
      <c r="A154" s="25">
        <v>151</v>
      </c>
      <c r="B154" s="62" t="s">
        <v>264</v>
      </c>
      <c r="C154" s="43"/>
      <c r="D154" s="54"/>
    </row>
    <row r="155" spans="1:4" ht="28.5" x14ac:dyDescent="0.25">
      <c r="A155" s="25">
        <v>152</v>
      </c>
      <c r="B155" s="51" t="s">
        <v>265</v>
      </c>
      <c r="C155" s="47" t="s">
        <v>97</v>
      </c>
      <c r="D155" s="73">
        <v>350</v>
      </c>
    </row>
    <row r="156" spans="1:4" ht="28.5" x14ac:dyDescent="0.25">
      <c r="A156" s="25">
        <v>153</v>
      </c>
      <c r="B156" s="51" t="s">
        <v>266</v>
      </c>
      <c r="C156" s="47" t="s">
        <v>97</v>
      </c>
      <c r="D156" s="73">
        <v>350</v>
      </c>
    </row>
    <row r="157" spans="1:4" x14ac:dyDescent="0.25">
      <c r="A157" s="25">
        <v>154</v>
      </c>
      <c r="B157" s="62" t="s">
        <v>267</v>
      </c>
      <c r="C157" s="43"/>
      <c r="D157" s="54"/>
    </row>
    <row r="158" spans="1:4" ht="28.5" x14ac:dyDescent="0.25">
      <c r="A158" s="25">
        <v>155</v>
      </c>
      <c r="B158" s="51" t="s">
        <v>268</v>
      </c>
      <c r="C158" s="47" t="s">
        <v>97</v>
      </c>
      <c r="D158" s="73">
        <v>505</v>
      </c>
    </row>
    <row r="159" spans="1:4" ht="28.5" x14ac:dyDescent="0.25">
      <c r="A159" s="25">
        <v>156</v>
      </c>
      <c r="B159" s="51" t="s">
        <v>269</v>
      </c>
      <c r="C159" s="47" t="s">
        <v>97</v>
      </c>
      <c r="D159" s="73">
        <v>505</v>
      </c>
    </row>
    <row r="160" spans="1:4" ht="28.5" x14ac:dyDescent="0.25">
      <c r="A160" s="25">
        <v>157</v>
      </c>
      <c r="B160" s="51" t="s">
        <v>270</v>
      </c>
      <c r="C160" s="47" t="s">
        <v>97</v>
      </c>
      <c r="D160" s="73">
        <v>620</v>
      </c>
    </row>
    <row r="161" spans="1:4" ht="28.5" x14ac:dyDescent="0.25">
      <c r="A161" s="25">
        <v>158</v>
      </c>
      <c r="B161" s="51" t="s">
        <v>271</v>
      </c>
      <c r="C161" s="47" t="s">
        <v>97</v>
      </c>
      <c r="D161" s="73">
        <v>620</v>
      </c>
    </row>
    <row r="162" spans="1:4" ht="28.5" x14ac:dyDescent="0.25">
      <c r="A162" s="25">
        <v>159</v>
      </c>
      <c r="B162" s="51" t="s">
        <v>272</v>
      </c>
      <c r="C162" s="47" t="s">
        <v>97</v>
      </c>
      <c r="D162" s="73">
        <v>620</v>
      </c>
    </row>
    <row r="163" spans="1:4" x14ac:dyDescent="0.25">
      <c r="A163" s="25">
        <v>160</v>
      </c>
      <c r="B163" s="62" t="s">
        <v>273</v>
      </c>
      <c r="C163" s="43"/>
      <c r="D163" s="54"/>
    </row>
    <row r="164" spans="1:4" ht="28.5" x14ac:dyDescent="0.25">
      <c r="A164" s="25">
        <v>161</v>
      </c>
      <c r="B164" s="51" t="s">
        <v>274</v>
      </c>
      <c r="C164" s="47" t="s">
        <v>97</v>
      </c>
      <c r="D164" s="73">
        <v>395</v>
      </c>
    </row>
    <row r="165" spans="1:4" ht="28.5" x14ac:dyDescent="0.25">
      <c r="A165" s="25">
        <v>162</v>
      </c>
      <c r="B165" s="51" t="s">
        <v>275</v>
      </c>
      <c r="C165" s="47" t="s">
        <v>97</v>
      </c>
      <c r="D165" s="73">
        <v>395</v>
      </c>
    </row>
    <row r="166" spans="1:4" ht="28.5" x14ac:dyDescent="0.25">
      <c r="A166" s="25">
        <v>163</v>
      </c>
      <c r="B166" s="51" t="s">
        <v>276</v>
      </c>
      <c r="C166" s="47" t="s">
        <v>97</v>
      </c>
      <c r="D166" s="73">
        <v>360</v>
      </c>
    </row>
    <row r="167" spans="1:4" ht="28.5" x14ac:dyDescent="0.25">
      <c r="A167" s="25">
        <v>164</v>
      </c>
      <c r="B167" s="51" t="s">
        <v>277</v>
      </c>
      <c r="C167" s="47" t="s">
        <v>97</v>
      </c>
      <c r="D167" s="73">
        <v>360</v>
      </c>
    </row>
    <row r="168" spans="1:4" x14ac:dyDescent="0.25">
      <c r="A168" s="25">
        <v>165</v>
      </c>
      <c r="B168" s="62" t="s">
        <v>278</v>
      </c>
      <c r="C168" s="43"/>
      <c r="D168" s="54"/>
    </row>
    <row r="169" spans="1:4" ht="28.5" x14ac:dyDescent="0.25">
      <c r="A169" s="25">
        <v>166</v>
      </c>
      <c r="B169" s="51" t="s">
        <v>279</v>
      </c>
      <c r="C169" s="47" t="s">
        <v>97</v>
      </c>
      <c r="D169" s="73">
        <v>450</v>
      </c>
    </row>
    <row r="170" spans="1:4" ht="28.5" x14ac:dyDescent="0.25">
      <c r="A170" s="25">
        <v>167</v>
      </c>
      <c r="B170" s="51" t="s">
        <v>280</v>
      </c>
      <c r="C170" s="47" t="s">
        <v>97</v>
      </c>
      <c r="D170" s="73">
        <v>450</v>
      </c>
    </row>
    <row r="171" spans="1:4" ht="28.5" x14ac:dyDescent="0.25">
      <c r="A171" s="25">
        <v>168</v>
      </c>
      <c r="B171" s="51" t="s">
        <v>281</v>
      </c>
      <c r="C171" s="47" t="s">
        <v>97</v>
      </c>
      <c r="D171" s="73">
        <v>450</v>
      </c>
    </row>
    <row r="172" spans="1:4" ht="28.5" x14ac:dyDescent="0.25">
      <c r="A172" s="25">
        <v>169</v>
      </c>
      <c r="B172" s="51" t="s">
        <v>282</v>
      </c>
      <c r="C172" s="47" t="s">
        <v>97</v>
      </c>
      <c r="D172" s="73">
        <v>450</v>
      </c>
    </row>
    <row r="173" spans="1:4" x14ac:dyDescent="0.25">
      <c r="A173" s="25">
        <v>170</v>
      </c>
      <c r="B173" s="62" t="s">
        <v>98</v>
      </c>
      <c r="C173" s="43"/>
      <c r="D173" s="54"/>
    </row>
    <row r="174" spans="1:4" x14ac:dyDescent="0.25">
      <c r="A174" s="25">
        <v>171</v>
      </c>
      <c r="B174" s="62" t="s">
        <v>283</v>
      </c>
      <c r="C174" s="43"/>
      <c r="D174" s="54"/>
    </row>
    <row r="175" spans="1:4" ht="15.75" x14ac:dyDescent="0.25">
      <c r="A175" s="25">
        <v>172</v>
      </c>
      <c r="B175" s="51" t="s">
        <v>284</v>
      </c>
      <c r="C175" s="47" t="s">
        <v>29</v>
      </c>
      <c r="D175" s="73">
        <v>650</v>
      </c>
    </row>
    <row r="176" spans="1:4" ht="15.75" x14ac:dyDescent="0.25">
      <c r="A176" s="25">
        <v>173</v>
      </c>
      <c r="B176" s="51" t="s">
        <v>285</v>
      </c>
      <c r="C176" s="47" t="s">
        <v>29</v>
      </c>
      <c r="D176" s="73">
        <v>505</v>
      </c>
    </row>
    <row r="177" spans="1:4" ht="28.5" x14ac:dyDescent="0.25">
      <c r="A177" s="25">
        <v>174</v>
      </c>
      <c r="B177" s="51" t="s">
        <v>286</v>
      </c>
      <c r="C177" s="47" t="s">
        <v>29</v>
      </c>
      <c r="D177" s="73">
        <v>365</v>
      </c>
    </row>
    <row r="178" spans="1:4" ht="15.75" x14ac:dyDescent="0.25">
      <c r="A178" s="25">
        <v>175</v>
      </c>
      <c r="B178" s="51" t="s">
        <v>287</v>
      </c>
      <c r="C178" s="47" t="s">
        <v>29</v>
      </c>
      <c r="D178" s="73">
        <v>475</v>
      </c>
    </row>
    <row r="179" spans="1:4" ht="15.75" x14ac:dyDescent="0.25">
      <c r="A179" s="25">
        <v>176</v>
      </c>
      <c r="B179" s="51" t="s">
        <v>288</v>
      </c>
      <c r="C179" s="47" t="s">
        <v>29</v>
      </c>
      <c r="D179" s="73">
        <v>480</v>
      </c>
    </row>
    <row r="180" spans="1:4" ht="28.5" x14ac:dyDescent="0.25">
      <c r="A180" s="25">
        <v>177</v>
      </c>
      <c r="B180" s="51" t="s">
        <v>289</v>
      </c>
      <c r="C180" s="47" t="s">
        <v>29</v>
      </c>
      <c r="D180" s="73">
        <v>375</v>
      </c>
    </row>
    <row r="181" spans="1:4" ht="15.75" x14ac:dyDescent="0.25">
      <c r="A181" s="25">
        <v>178</v>
      </c>
      <c r="B181" s="51" t="s">
        <v>290</v>
      </c>
      <c r="C181" s="47" t="s">
        <v>29</v>
      </c>
      <c r="D181" s="73">
        <v>375</v>
      </c>
    </row>
    <row r="182" spans="1:4" ht="15.75" x14ac:dyDescent="0.25">
      <c r="A182" s="25">
        <v>179</v>
      </c>
      <c r="B182" s="51" t="s">
        <v>291</v>
      </c>
      <c r="C182" s="47" t="s">
        <v>29</v>
      </c>
      <c r="D182" s="73">
        <v>350</v>
      </c>
    </row>
    <row r="183" spans="1:4" x14ac:dyDescent="0.25">
      <c r="A183" s="25">
        <v>180</v>
      </c>
      <c r="B183" s="62" t="s">
        <v>292</v>
      </c>
      <c r="C183" s="43"/>
      <c r="D183" s="54"/>
    </row>
    <row r="184" spans="1:4" ht="15.75" x14ac:dyDescent="0.25">
      <c r="A184" s="25">
        <v>181</v>
      </c>
      <c r="B184" s="51" t="s">
        <v>293</v>
      </c>
      <c r="C184" s="47" t="s">
        <v>29</v>
      </c>
      <c r="D184" s="73">
        <v>1350</v>
      </c>
    </row>
    <row r="185" spans="1:4" x14ac:dyDescent="0.25">
      <c r="A185" s="25">
        <v>182</v>
      </c>
      <c r="B185" s="62" t="s">
        <v>294</v>
      </c>
      <c r="C185" s="43"/>
      <c r="D185" s="54"/>
    </row>
    <row r="186" spans="1:4" ht="15.75" x14ac:dyDescent="0.25">
      <c r="A186" s="25">
        <v>183</v>
      </c>
      <c r="B186" s="51" t="s">
        <v>295</v>
      </c>
      <c r="C186" s="47" t="s">
        <v>29</v>
      </c>
      <c r="D186" s="73">
        <v>780</v>
      </c>
    </row>
    <row r="187" spans="1:4" ht="15.75" x14ac:dyDescent="0.25">
      <c r="A187" s="25">
        <v>184</v>
      </c>
      <c r="B187" s="51" t="s">
        <v>296</v>
      </c>
      <c r="C187" s="47" t="s">
        <v>29</v>
      </c>
      <c r="D187" s="73">
        <v>925</v>
      </c>
    </row>
    <row r="188" spans="1:4" x14ac:dyDescent="0.25">
      <c r="A188" s="25">
        <v>185</v>
      </c>
      <c r="B188" s="62" t="s">
        <v>297</v>
      </c>
      <c r="C188" s="43"/>
      <c r="D188" s="54"/>
    </row>
    <row r="189" spans="1:4" ht="28.5" x14ac:dyDescent="0.25">
      <c r="A189" s="25">
        <v>186</v>
      </c>
      <c r="B189" s="51" t="s">
        <v>298</v>
      </c>
      <c r="C189" s="47" t="s">
        <v>29</v>
      </c>
      <c r="D189" s="73">
        <v>825</v>
      </c>
    </row>
    <row r="190" spans="1:4" ht="28.5" x14ac:dyDescent="0.25">
      <c r="A190" s="25">
        <v>187</v>
      </c>
      <c r="B190" s="51" t="s">
        <v>299</v>
      </c>
      <c r="C190" s="47" t="s">
        <v>29</v>
      </c>
      <c r="D190" s="73">
        <v>825</v>
      </c>
    </row>
    <row r="191" spans="1:4" ht="28.5" x14ac:dyDescent="0.25">
      <c r="A191" s="25">
        <v>188</v>
      </c>
      <c r="B191" s="51" t="s">
        <v>300</v>
      </c>
      <c r="C191" s="47" t="s">
        <v>29</v>
      </c>
      <c r="D191" s="73">
        <v>840</v>
      </c>
    </row>
    <row r="192" spans="1:4" ht="28.5" x14ac:dyDescent="0.25">
      <c r="A192" s="25">
        <v>189</v>
      </c>
      <c r="B192" s="51" t="s">
        <v>301</v>
      </c>
      <c r="C192" s="47" t="s">
        <v>29</v>
      </c>
      <c r="D192" s="73">
        <v>840</v>
      </c>
    </row>
    <row r="193" spans="1:4" ht="15.75" x14ac:dyDescent="0.25">
      <c r="A193" s="25">
        <v>190</v>
      </c>
      <c r="B193" s="51" t="s">
        <v>302</v>
      </c>
      <c r="C193" s="47" t="s">
        <v>29</v>
      </c>
      <c r="D193" s="73">
        <v>840</v>
      </c>
    </row>
    <row r="194" spans="1:4" x14ac:dyDescent="0.25">
      <c r="A194" s="25">
        <v>191</v>
      </c>
      <c r="B194" s="62" t="s">
        <v>303</v>
      </c>
      <c r="C194" s="43"/>
      <c r="D194" s="54"/>
    </row>
    <row r="195" spans="1:4" x14ac:dyDescent="0.25">
      <c r="A195" s="25">
        <v>192</v>
      </c>
      <c r="B195" s="62" t="s">
        <v>304</v>
      </c>
      <c r="C195" s="43"/>
      <c r="D195" s="54"/>
    </row>
    <row r="196" spans="1:4" ht="15.75" x14ac:dyDescent="0.25">
      <c r="A196" s="25">
        <v>193</v>
      </c>
      <c r="B196" s="51" t="s">
        <v>305</v>
      </c>
      <c r="C196" s="47" t="s">
        <v>29</v>
      </c>
      <c r="D196" s="73">
        <v>560</v>
      </c>
    </row>
    <row r="197" spans="1:4" ht="15.75" x14ac:dyDescent="0.25">
      <c r="A197" s="25">
        <v>194</v>
      </c>
      <c r="B197" s="51" t="s">
        <v>306</v>
      </c>
      <c r="C197" s="47" t="s">
        <v>29</v>
      </c>
      <c r="D197" s="73">
        <v>650</v>
      </c>
    </row>
    <row r="198" spans="1:4" x14ac:dyDescent="0.25">
      <c r="A198" s="25">
        <v>195</v>
      </c>
      <c r="B198" s="62" t="s">
        <v>307</v>
      </c>
      <c r="C198" s="43"/>
      <c r="D198" s="54"/>
    </row>
    <row r="199" spans="1:4" ht="15.75" x14ac:dyDescent="0.25">
      <c r="A199" s="25">
        <v>196</v>
      </c>
      <c r="B199" s="51" t="s">
        <v>308</v>
      </c>
      <c r="C199" s="47" t="s">
        <v>29</v>
      </c>
      <c r="D199" s="73">
        <v>640</v>
      </c>
    </row>
    <row r="200" spans="1:4" ht="15.75" x14ac:dyDescent="0.25">
      <c r="A200" s="25">
        <v>197</v>
      </c>
      <c r="B200" s="51" t="s">
        <v>309</v>
      </c>
      <c r="C200" s="47" t="s">
        <v>29</v>
      </c>
      <c r="D200" s="73">
        <v>760</v>
      </c>
    </row>
    <row r="201" spans="1:4" x14ac:dyDescent="0.25">
      <c r="A201" s="25">
        <v>198</v>
      </c>
      <c r="B201" s="62" t="s">
        <v>310</v>
      </c>
      <c r="C201" s="43"/>
      <c r="D201" s="54"/>
    </row>
    <row r="202" spans="1:4" ht="15.75" x14ac:dyDescent="0.25">
      <c r="A202" s="25">
        <v>199</v>
      </c>
      <c r="B202" s="51" t="s">
        <v>311</v>
      </c>
      <c r="C202" s="47" t="s">
        <v>29</v>
      </c>
      <c r="D202" s="73">
        <v>795</v>
      </c>
    </row>
    <row r="203" spans="1:4" ht="15.75" x14ac:dyDescent="0.25">
      <c r="A203" s="25">
        <v>200</v>
      </c>
      <c r="B203" s="51" t="s">
        <v>312</v>
      </c>
      <c r="C203" s="47" t="s">
        <v>29</v>
      </c>
      <c r="D203" s="73">
        <v>965</v>
      </c>
    </row>
    <row r="204" spans="1:4" ht="15.75" x14ac:dyDescent="0.25">
      <c r="A204" s="25">
        <v>201</v>
      </c>
      <c r="B204" s="51" t="s">
        <v>313</v>
      </c>
      <c r="C204" s="47" t="s">
        <v>29</v>
      </c>
      <c r="D204" s="73">
        <v>1250</v>
      </c>
    </row>
    <row r="205" spans="1:4" x14ac:dyDescent="0.25">
      <c r="A205" s="25">
        <v>202</v>
      </c>
      <c r="B205" s="62" t="s">
        <v>314</v>
      </c>
      <c r="C205" s="43"/>
      <c r="D205" s="54"/>
    </row>
    <row r="206" spans="1:4" ht="15.75" x14ac:dyDescent="0.25">
      <c r="A206" s="25">
        <v>203</v>
      </c>
      <c r="B206" s="51" t="s">
        <v>315</v>
      </c>
      <c r="C206" s="47" t="s">
        <v>29</v>
      </c>
      <c r="D206" s="73">
        <v>1705</v>
      </c>
    </row>
    <row r="207" spans="1:4" ht="15.75" x14ac:dyDescent="0.25">
      <c r="A207" s="25">
        <v>204</v>
      </c>
      <c r="B207" s="51" t="s">
        <v>316</v>
      </c>
      <c r="C207" s="47" t="s">
        <v>29</v>
      </c>
      <c r="D207" s="73">
        <v>2655</v>
      </c>
    </row>
    <row r="208" spans="1:4" ht="28.5" x14ac:dyDescent="0.25">
      <c r="A208" s="25">
        <v>205</v>
      </c>
      <c r="B208" s="51" t="s">
        <v>317</v>
      </c>
      <c r="C208" s="47" t="s">
        <v>99</v>
      </c>
      <c r="D208" s="73">
        <v>2990</v>
      </c>
    </row>
    <row r="209" spans="1:4" x14ac:dyDescent="0.25">
      <c r="A209" s="25">
        <v>206</v>
      </c>
      <c r="B209" s="62" t="s">
        <v>318</v>
      </c>
      <c r="C209" s="43"/>
      <c r="D209" s="54"/>
    </row>
    <row r="210" spans="1:4" ht="15.75" x14ac:dyDescent="0.25">
      <c r="A210" s="25">
        <v>207</v>
      </c>
      <c r="B210" s="51" t="s">
        <v>319</v>
      </c>
      <c r="C210" s="47" t="s">
        <v>99</v>
      </c>
      <c r="D210" s="73">
        <v>1850</v>
      </c>
    </row>
    <row r="211" spans="1:4" x14ac:dyDescent="0.25">
      <c r="A211" s="25">
        <v>208</v>
      </c>
      <c r="B211" s="62" t="s">
        <v>320</v>
      </c>
      <c r="C211" s="43"/>
      <c r="D211" s="43"/>
    </row>
    <row r="212" spans="1:4" x14ac:dyDescent="0.25">
      <c r="A212" s="25">
        <v>209</v>
      </c>
      <c r="B212" s="62" t="s">
        <v>321</v>
      </c>
      <c r="C212" s="43"/>
      <c r="D212" s="43"/>
    </row>
    <row r="213" spans="1:4" ht="15.75" x14ac:dyDescent="0.25">
      <c r="A213" s="25">
        <v>210</v>
      </c>
      <c r="B213" s="51" t="s">
        <v>322</v>
      </c>
      <c r="C213" s="47" t="s">
        <v>26</v>
      </c>
      <c r="D213" s="73">
        <v>2350</v>
      </c>
    </row>
    <row r="214" spans="1:4" ht="15.75" x14ac:dyDescent="0.25">
      <c r="A214" s="25">
        <v>211</v>
      </c>
      <c r="B214" s="51" t="s">
        <v>323</v>
      </c>
      <c r="C214" s="47" t="s">
        <v>99</v>
      </c>
      <c r="D214" s="73">
        <v>1180</v>
      </c>
    </row>
    <row r="215" spans="1:4" ht="15.75" x14ac:dyDescent="0.25">
      <c r="A215" s="25">
        <v>212</v>
      </c>
      <c r="B215" s="51" t="s">
        <v>324</v>
      </c>
      <c r="C215" s="47" t="s">
        <v>99</v>
      </c>
      <c r="D215" s="73">
        <v>990</v>
      </c>
    </row>
    <row r="216" spans="1:4" ht="15.75" x14ac:dyDescent="0.25">
      <c r="A216" s="25">
        <v>213</v>
      </c>
      <c r="B216" s="51" t="s">
        <v>325</v>
      </c>
      <c r="C216" s="47" t="s">
        <v>99</v>
      </c>
      <c r="D216" s="73">
        <v>1350</v>
      </c>
    </row>
    <row r="217" spans="1:4" ht="15.75" x14ac:dyDescent="0.25">
      <c r="A217" s="25">
        <v>214</v>
      </c>
      <c r="B217" s="51" t="s">
        <v>326</v>
      </c>
      <c r="C217" s="47" t="s">
        <v>99</v>
      </c>
      <c r="D217" s="73">
        <v>1400</v>
      </c>
    </row>
    <row r="218" spans="1:4" ht="15.75" x14ac:dyDescent="0.25">
      <c r="A218" s="25">
        <v>215</v>
      </c>
      <c r="B218" s="51" t="s">
        <v>327</v>
      </c>
      <c r="C218" s="47" t="s">
        <v>99</v>
      </c>
      <c r="D218" s="73">
        <v>1050</v>
      </c>
    </row>
    <row r="219" spans="1:4" x14ac:dyDescent="0.25">
      <c r="A219" s="25">
        <v>216</v>
      </c>
      <c r="B219" s="62" t="s">
        <v>328</v>
      </c>
      <c r="C219" s="43"/>
      <c r="D219" s="54"/>
    </row>
    <row r="220" spans="1:4" ht="15.75" x14ac:dyDescent="0.25">
      <c r="A220" s="25">
        <v>217</v>
      </c>
      <c r="B220" s="51" t="s">
        <v>329</v>
      </c>
      <c r="C220" s="47" t="s">
        <v>99</v>
      </c>
      <c r="D220" s="73">
        <v>2750</v>
      </c>
    </row>
    <row r="221" spans="1:4" x14ac:dyDescent="0.25">
      <c r="A221" s="25">
        <v>218</v>
      </c>
      <c r="B221" s="62" t="s">
        <v>330</v>
      </c>
      <c r="C221" s="43"/>
      <c r="D221" s="54"/>
    </row>
    <row r="222" spans="1:4" ht="15.75" x14ac:dyDescent="0.25">
      <c r="A222" s="25">
        <v>219</v>
      </c>
      <c r="B222" s="51" t="s">
        <v>331</v>
      </c>
      <c r="C222" s="47" t="s">
        <v>99</v>
      </c>
      <c r="D222" s="73">
        <v>1850</v>
      </c>
    </row>
    <row r="223" spans="1:4" ht="15.75" x14ac:dyDescent="0.25">
      <c r="A223" s="25">
        <v>220</v>
      </c>
      <c r="B223" s="51" t="s">
        <v>332</v>
      </c>
      <c r="C223" s="47" t="s">
        <v>99</v>
      </c>
      <c r="D223" s="73">
        <v>1880</v>
      </c>
    </row>
    <row r="224" spans="1:4" x14ac:dyDescent="0.25">
      <c r="C224" s="47"/>
    </row>
    <row r="228" spans="3:3" x14ac:dyDescent="0.25">
      <c r="C228" s="47"/>
    </row>
  </sheetData>
  <mergeCells count="1">
    <mergeCell ref="B1:D1"/>
  </mergeCells>
  <dataValidations count="1">
    <dataValidation type="list" allowBlank="1" showInputMessage="1" showErrorMessage="1" sqref="B4:B120">
      <formula1>$B$4:$B$120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конструктор</vt:lpstr>
      <vt:lpstr>Лист1</vt:lpstr>
      <vt:lpstr>Банкетное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2018-11-28T09:31:43Z</dcterms:modified>
</cp:coreProperties>
</file>